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185" windowWidth="12705" windowHeight="11205"/>
  </bookViews>
  <sheets>
    <sheet name="Лист1" sheetId="4" r:id="rId1"/>
  </sheets>
  <definedNames>
    <definedName name="_xlnm._FilterDatabase" localSheetId="0" hidden="1">Лист1!$A$10:$R$74</definedName>
    <definedName name="_xlnm.Print_Area" localSheetId="0">Лист1!$A$1:$R$64</definedName>
  </definedNames>
  <calcPr calcId="145621"/>
</workbook>
</file>

<file path=xl/calcChain.xml><?xml version="1.0" encoding="utf-8"?>
<calcChain xmlns="http://schemas.openxmlformats.org/spreadsheetml/2006/main">
  <c r="J23" i="4" l="1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 l="1"/>
  <c r="P66" i="4"/>
  <c r="O66" i="4"/>
</calcChain>
</file>

<file path=xl/sharedStrings.xml><?xml version="1.0" encoding="utf-8"?>
<sst xmlns="http://schemas.openxmlformats.org/spreadsheetml/2006/main" count="216" uniqueCount="85">
  <si>
    <t>Срок поставки на площадку</t>
  </si>
  <si>
    <t>№ строки утвержден-ного расчета стоимости</t>
  </si>
  <si>
    <t>ИТОГО: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</si>
  <si>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</si>
  <si>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</si>
  <si>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</si>
  <si>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</si>
  <si>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</si>
  <si>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</si>
  <si>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</si>
  <si>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</si>
  <si>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</si>
  <si>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</si>
  <si>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</si>
  <si>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</si>
  <si>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</si>
  <si>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Начальник ОЗиСЛ</t>
  </si>
  <si>
    <t>"_____" _______________2016 г.</t>
  </si>
  <si>
    <t>Директор филиала "Березовский"</t>
  </si>
  <si>
    <t>ООО "Юнипро Инжиниринг"</t>
  </si>
  <si>
    <t xml:space="preserve">____________Д.Д. Кузаков                                                                                                            </t>
  </si>
  <si>
    <t>Н.Н. Неволина</t>
  </si>
  <si>
    <t>А.Н. Харин</t>
  </si>
  <si>
    <t>Зам. Директора по капитальному строительству</t>
  </si>
  <si>
    <t>Ведущий инженер-технолог ОТМО</t>
  </si>
  <si>
    <t>Ведущий инженер ОТМО</t>
  </si>
  <si>
    <t>Начальник ОТМО</t>
  </si>
  <si>
    <t>С.А. Карбышев</t>
  </si>
  <si>
    <t>М.Ю. Валишина</t>
  </si>
  <si>
    <t xml:space="preserve">Отдел тепломеханического оборудования </t>
  </si>
  <si>
    <t xml:space="preserve">Цена ед. тн, 
без НДС
в руб.
</t>
  </si>
  <si>
    <t>Количество</t>
  </si>
  <si>
    <t>Масса, (тн)</t>
  </si>
  <si>
    <t>Ед.
 изм.</t>
  </si>
  <si>
    <t>В.М. Косов</t>
  </si>
  <si>
    <t>2 этап строительства "Узел приёма топлива" в рамках реализации проекта "Строительство 3-го энергоблока на базе ПСУ-800 филиала "Березовская ГРЭС" ПАО "Юнипро"</t>
  </si>
  <si>
    <t xml:space="preserve"> ГОСТ 17375-2001                        ТУ 14-3-190-2004</t>
  </si>
  <si>
    <t>Ст20</t>
  </si>
  <si>
    <t>шт.</t>
  </si>
  <si>
    <t>тн</t>
  </si>
  <si>
    <t>Начальник службы строительного надзора и технического надзора</t>
  </si>
  <si>
    <t>В.А. Новокрещенов</t>
  </si>
  <si>
    <t>Ведущий инженер-технолог
отдела ОТМО филиал "Березовкий" ООО "Юнипро Инжиниринг" В.М. Косов
Тел.8-965-902-82-03</t>
  </si>
  <si>
    <t>Монтаж систем гидроуборки BG3-01UEC-###-WK-05_Изм2, теплоснабжения BG3-01UEC-SAC-HV-12_Изм3</t>
  </si>
  <si>
    <t xml:space="preserve">Переход К 20x15x2,5 </t>
  </si>
  <si>
    <t>ГОСТ 17375-2001</t>
  </si>
  <si>
    <t xml:space="preserve">Переход К 32x15x2,5 </t>
  </si>
  <si>
    <t xml:space="preserve">Переход К 25x20x2,5 </t>
  </si>
  <si>
    <t xml:space="preserve">Переход К 32x25x2,5 </t>
  </si>
  <si>
    <t xml:space="preserve">Переход К 40x25x2,5 </t>
  </si>
  <si>
    <t xml:space="preserve">Переход К 40x32x2,5 </t>
  </si>
  <si>
    <t xml:space="preserve">Переход К 50x40x3,0 </t>
  </si>
  <si>
    <t xml:space="preserve">Переход К 80x50x3,5 </t>
  </si>
  <si>
    <t xml:space="preserve">Переход К 80x65x3,5 </t>
  </si>
  <si>
    <t xml:space="preserve">Переход К 100x80x4,0 </t>
  </si>
  <si>
    <t>Переход К 65x50x3,5</t>
  </si>
  <si>
    <t xml:space="preserve"> ГОСТ 17376-2001</t>
  </si>
  <si>
    <t>Тройник равнопроходный 20x2,3</t>
  </si>
  <si>
    <t>Тройник равнопроходный 25x2,6</t>
  </si>
  <si>
    <t>Тройник равнопроходный 57x3</t>
  </si>
  <si>
    <t>Тройник равнопроходный 76х3,5</t>
  </si>
  <si>
    <t>Тройник равнопроходный 89х3,5</t>
  </si>
  <si>
    <t>Тройник равнопроходный 108х4</t>
  </si>
  <si>
    <t xml:space="preserve">Переход К 50x20x3 </t>
  </si>
  <si>
    <t>Заявка-спецификация №  124  от 20.10.2016г.</t>
  </si>
  <si>
    <t>кран шаровой под приварку Ду15 Ру16</t>
  </si>
  <si>
    <t>кран шаровой под приварку Ду20 Ру16</t>
  </si>
  <si>
    <t>Анкер фундаментный с распорным конусом с гайкой и шайбой</t>
  </si>
  <si>
    <t xml:space="preserve">HILTI </t>
  </si>
  <si>
    <t>HSA M12x100 20/5/- Артикул #2004155</t>
  </si>
  <si>
    <t>Отвод 90 ø219х6</t>
  </si>
  <si>
    <t>Отвод 90 ø273х7</t>
  </si>
  <si>
    <t>Отвод 45 ø219х6</t>
  </si>
  <si>
    <t>Отвод 45 ø273х7</t>
  </si>
  <si>
    <t>Отвод 90 короткий Ду20х2</t>
  </si>
  <si>
    <t>Отвод 90 короткий Ду15х2</t>
  </si>
  <si>
    <t>Отвод 90 короткий Ду25х2</t>
  </si>
  <si>
    <t>Отвод 90 короткий Ду32х2</t>
  </si>
  <si>
    <t>Отвод 90 короткий Ду40х2,5</t>
  </si>
  <si>
    <t>Отвод 90 короткий Ду50х2,5</t>
  </si>
  <si>
    <t>Отвод 90 короткий Ду65х3</t>
  </si>
  <si>
    <t>Отвод 90 короткий Ду80х3,5</t>
  </si>
  <si>
    <t>Отвод 90 короткий Ду100х4</t>
  </si>
  <si>
    <t>Арт 284 405</t>
  </si>
  <si>
    <t>Арт 284 403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</si>
</sst>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color rgb="FF333333"/>
      <name val="Times New Roman"/>
      <family val="1"/>
      <charset val="204"/>
    </font>
    <font>
      <b/>
      <sz val="16"/>
      <color rgb="FF333333"/>
      <name val="Times New Roman"/>
      <family val="1"/>
      <charset val="204"/>
    </font>
    <font>
      <sz val="10"/>
      <name val="Arial"/>
      <family val="2"/>
      <charset val="204"/>
    </font>
    <font>
      <sz val="16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6" fillId="0" borderId="0"/>
  </cellStyleXfs>
  <cellXfs count="7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4" fillId="0" borderId="0" xfId="0" applyFont="1" applyFill="1" applyBorder="1" applyAlignment="1">
      <alignment vertical="top" wrapText="1"/>
    </xf>
    <xf numFmtId="14" fontId="4" fillId="0" borderId="0" xfId="0" applyNumberFormat="1" applyFont="1" applyFill="1" applyBorder="1" applyAlignment="1">
      <alignment vertical="top" wrapText="1"/>
    </xf>
    <xf numFmtId="14" fontId="1" fillId="0" borderId="0" xfId="0" applyNumberFormat="1" applyFont="1"/>
    <xf numFmtId="0" fontId="5" fillId="0" borderId="0" xfId="0" applyFont="1" applyFill="1" applyBorder="1" applyAlignment="1">
      <alignment vertical="center" wrapText="1"/>
    </xf>
    <xf numFmtId="0" fontId="9" fillId="0" borderId="0" xfId="0" applyFont="1"/>
    <xf numFmtId="0" fontId="5" fillId="0" borderId="0" xfId="0" applyFont="1" applyFill="1" applyBorder="1" applyAlignment="1">
      <alignment vertical="top" wrapText="1"/>
    </xf>
    <xf numFmtId="14" fontId="5" fillId="0" borderId="0" xfId="0" applyNumberFormat="1" applyFont="1" applyFill="1" applyBorder="1" applyAlignment="1">
      <alignment vertical="top" wrapText="1"/>
    </xf>
    <xf numFmtId="0" fontId="11" fillId="0" borderId="0" xfId="0" applyFont="1" applyAlignment="1"/>
    <xf numFmtId="0" fontId="12" fillId="0" borderId="0" xfId="0" applyFont="1"/>
    <xf numFmtId="0" fontId="13" fillId="0" borderId="0" xfId="0" applyFont="1"/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9" fillId="0" borderId="0" xfId="0" applyFont="1" applyBorder="1" applyAlignment="1">
      <alignment vertical="center" wrapText="1"/>
    </xf>
    <xf numFmtId="0" fontId="13" fillId="0" borderId="0" xfId="0" applyFont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0" xfId="0" applyFont="1" applyBorder="1"/>
    <xf numFmtId="0" fontId="14" fillId="0" borderId="0" xfId="0" applyFont="1" applyAlignment="1">
      <alignment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/>
    <xf numFmtId="0" fontId="9" fillId="0" borderId="0" xfId="0" applyFont="1" applyBorder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164" fontId="5" fillId="0" borderId="9" xfId="0" applyNumberFormat="1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center" vertical="center"/>
    </xf>
    <xf numFmtId="3" fontId="9" fillId="0" borderId="9" xfId="0" applyNumberFormat="1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center" vertical="center"/>
    </xf>
    <xf numFmtId="14" fontId="9" fillId="0" borderId="8" xfId="0" applyNumberFormat="1" applyFont="1" applyBorder="1"/>
    <xf numFmtId="0" fontId="3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0" fillId="0" borderId="0" xfId="0" applyFont="1" applyAlignment="1">
      <alignment horizontal="right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75"/>
  <sheetViews>
    <sheetView tabSelected="1" showWhiteSpace="0" view="pageBreakPreview" topLeftCell="A29" zoomScale="55" zoomScaleNormal="50" zoomScaleSheetLayoutView="55" zoomScalePageLayoutView="60" workbookViewId="0">
      <selection activeCell="K26" sqref="K26"/>
    </sheetView>
  </sheetViews>
  <sheetFormatPr defaultRowHeight="20.25" x14ac:dyDescent="0.3"/>
  <cols>
    <col min="1" max="1" width="10" style="2" customWidth="1"/>
    <col min="2" max="2" width="39" style="1" customWidth="1"/>
    <col min="3" max="3" width="37" style="1" customWidth="1"/>
    <col min="4" max="4" width="34.140625" style="1" hidden="1" customWidth="1"/>
    <col min="5" max="5" width="14" style="1" hidden="1" customWidth="1"/>
    <col min="6" max="6" width="40.85546875" style="1" customWidth="1"/>
    <col min="7" max="7" width="8.42578125" style="1" customWidth="1"/>
    <col min="8" max="8" width="14.5703125" style="1" customWidth="1"/>
    <col min="9" max="9" width="15" style="1" customWidth="1"/>
    <col min="10" max="10" width="21.42578125" style="1" customWidth="1"/>
    <col min="11" max="11" width="27.28515625" style="36" customWidth="1"/>
    <col min="12" max="12" width="24.140625" style="1" customWidth="1"/>
    <col min="13" max="13" width="24.85546875" style="8" customWidth="1"/>
    <col min="14" max="14" width="33.28515625" style="1" customWidth="1"/>
    <col min="15" max="15" width="0.42578125" style="1" hidden="1" customWidth="1"/>
    <col min="16" max="16" width="0.7109375" style="1" hidden="1" customWidth="1"/>
    <col min="17" max="17" width="37.140625" style="1" customWidth="1"/>
    <col min="18" max="18" width="34.140625" style="1" customWidth="1"/>
    <col min="19" max="20" width="9.140625" style="1"/>
    <col min="21" max="21" width="11.140625" style="1" customWidth="1"/>
    <col min="22" max="22" width="11.28515625" style="1" customWidth="1"/>
    <col min="23" max="16384" width="9.140625" style="1"/>
  </cols>
  <sheetData>
    <row r="1" spans="1:34" ht="21" customHeight="1" x14ac:dyDescent="0.3"/>
    <row r="2" spans="1:34" ht="53.25" customHeight="1" x14ac:dyDescent="0.3">
      <c r="A2" s="4"/>
      <c r="B2" s="4"/>
      <c r="C2" s="5"/>
      <c r="D2" s="5"/>
      <c r="E2" s="5"/>
      <c r="F2" s="5"/>
      <c r="G2" s="5"/>
      <c r="H2" s="5"/>
      <c r="I2" s="5"/>
      <c r="J2" s="5"/>
      <c r="K2" s="37"/>
      <c r="L2" s="6"/>
      <c r="M2" s="7"/>
      <c r="N2" s="6"/>
      <c r="O2" s="6"/>
      <c r="P2" s="6"/>
      <c r="Q2" s="56" t="s">
        <v>18</v>
      </c>
      <c r="R2" s="56"/>
      <c r="S2" s="56"/>
    </row>
    <row r="3" spans="1:34" ht="33.75" customHeight="1" x14ac:dyDescent="0.3">
      <c r="A3" s="9"/>
      <c r="B3" s="9"/>
      <c r="C3" s="31"/>
      <c r="D3" s="31"/>
      <c r="E3" s="31"/>
      <c r="F3" s="31"/>
      <c r="G3" s="31"/>
      <c r="H3" s="31"/>
      <c r="I3" s="31"/>
      <c r="J3" s="31"/>
      <c r="K3" s="38"/>
      <c r="L3" s="11"/>
      <c r="M3" s="12"/>
      <c r="N3" s="11"/>
      <c r="O3" s="11"/>
      <c r="P3" s="11"/>
      <c r="Q3" s="57" t="s">
        <v>19</v>
      </c>
      <c r="R3" s="57"/>
      <c r="S3" s="57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</row>
    <row r="4" spans="1:34" ht="39" customHeight="1" x14ac:dyDescent="0.35">
      <c r="A4" s="58"/>
      <c r="B4" s="58"/>
      <c r="C4" s="58"/>
      <c r="D4" s="31"/>
      <c r="E4" s="31"/>
      <c r="F4" s="31"/>
      <c r="G4" s="31"/>
      <c r="H4" s="31"/>
      <c r="I4" s="31"/>
      <c r="J4" s="31"/>
      <c r="K4" s="38"/>
      <c r="L4" s="59"/>
      <c r="M4" s="59"/>
      <c r="N4" s="59"/>
      <c r="O4" s="11"/>
      <c r="P4" s="11"/>
      <c r="Q4" s="57" t="s">
        <v>20</v>
      </c>
      <c r="R4" s="57"/>
      <c r="S4" s="13"/>
      <c r="T4"/>
      <c r="U4" s="32"/>
      <c r="V4" s="32"/>
      <c r="W4" s="32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</row>
    <row r="5" spans="1:34" ht="45.75" customHeight="1" x14ac:dyDescent="0.3">
      <c r="A5" s="58" t="s">
        <v>29</v>
      </c>
      <c r="B5" s="58"/>
      <c r="C5" s="58"/>
      <c r="D5" s="31"/>
      <c r="E5" s="31"/>
      <c r="F5" s="31"/>
      <c r="G5" s="31"/>
      <c r="H5" s="31"/>
      <c r="I5" s="31"/>
      <c r="J5" s="31"/>
      <c r="K5" s="38"/>
      <c r="L5" s="59"/>
      <c r="M5" s="59"/>
      <c r="N5" s="59"/>
      <c r="O5" s="11"/>
      <c r="P5" s="11"/>
      <c r="Q5" s="61" t="s">
        <v>17</v>
      </c>
      <c r="R5" s="61"/>
      <c r="S5" s="61"/>
      <c r="T5"/>
      <c r="U5" s="32"/>
      <c r="V5" s="32"/>
      <c r="W5" s="32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</row>
    <row r="6" spans="1:34" ht="30" customHeight="1" x14ac:dyDescent="0.25">
      <c r="A6" s="62" t="s">
        <v>64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14"/>
      <c r="T6"/>
      <c r="U6" s="32"/>
      <c r="V6" s="32"/>
      <c r="W6" s="32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</row>
    <row r="7" spans="1:34" ht="39" customHeight="1" x14ac:dyDescent="0.3">
      <c r="A7" s="63" t="s">
        <v>13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/>
      <c r="T7"/>
      <c r="U7" s="32"/>
      <c r="V7" s="32"/>
      <c r="W7" s="32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</row>
    <row r="8" spans="1:34" ht="46.5" customHeight="1" x14ac:dyDescent="0.3">
      <c r="A8" s="63" t="s">
        <v>35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/>
      <c r="T8"/>
      <c r="U8" s="32"/>
      <c r="V8" s="32"/>
      <c r="W8" s="32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</row>
    <row r="9" spans="1:34" ht="33.75" customHeight="1" thickBot="1" x14ac:dyDescent="0.35">
      <c r="A9" s="65"/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3"/>
      <c r="S9"/>
      <c r="T9"/>
      <c r="U9" s="32"/>
      <c r="V9" s="32"/>
      <c r="W9" s="32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</row>
    <row r="10" spans="1:34" ht="116.25" customHeight="1" thickBot="1" x14ac:dyDescent="0.3">
      <c r="A10" s="25" t="s">
        <v>12</v>
      </c>
      <c r="B10" s="23" t="s">
        <v>3</v>
      </c>
      <c r="C10" s="23" t="s">
        <v>4</v>
      </c>
      <c r="D10" s="23" t="s">
        <v>5</v>
      </c>
      <c r="E10" s="23" t="s">
        <v>6</v>
      </c>
      <c r="F10" s="23" t="s">
        <v>7</v>
      </c>
      <c r="G10" s="23" t="s">
        <v>8</v>
      </c>
      <c r="H10" s="23" t="s">
        <v>31</v>
      </c>
      <c r="I10" s="23" t="s">
        <v>33</v>
      </c>
      <c r="J10" s="23" t="s">
        <v>32</v>
      </c>
      <c r="K10" s="23" t="s">
        <v>30</v>
      </c>
      <c r="L10" s="24" t="s">
        <v>14</v>
      </c>
      <c r="M10" s="26" t="s">
        <v>9</v>
      </c>
      <c r="N10" s="23" t="s">
        <v>15</v>
      </c>
      <c r="O10" s="23" t="s">
        <v>0</v>
      </c>
      <c r="P10" s="23" t="s">
        <v>1</v>
      </c>
      <c r="Q10" s="24" t="s">
        <v>10</v>
      </c>
      <c r="R10" s="23" t="s">
        <v>11</v>
      </c>
      <c r="S10"/>
      <c r="T10"/>
      <c r="U10" s="32"/>
      <c r="V10" s="32"/>
      <c r="W10" s="34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</row>
    <row r="11" spans="1:34" ht="27" customHeight="1" x14ac:dyDescent="0.25">
      <c r="A11" s="48">
        <v>1</v>
      </c>
      <c r="B11" s="48">
        <v>2</v>
      </c>
      <c r="C11" s="48">
        <v>3</v>
      </c>
      <c r="D11" s="48">
        <v>4</v>
      </c>
      <c r="E11" s="48">
        <v>5</v>
      </c>
      <c r="F11" s="48">
        <v>6</v>
      </c>
      <c r="G11" s="48">
        <v>7</v>
      </c>
      <c r="H11" s="48">
        <v>8</v>
      </c>
      <c r="I11" s="48">
        <v>9</v>
      </c>
      <c r="J11" s="48">
        <v>10</v>
      </c>
      <c r="K11" s="48">
        <v>11</v>
      </c>
      <c r="L11" s="48">
        <v>12</v>
      </c>
      <c r="M11" s="48">
        <v>13</v>
      </c>
      <c r="N11" s="48">
        <v>14</v>
      </c>
      <c r="O11" s="48">
        <v>15</v>
      </c>
      <c r="P11" s="48">
        <v>16</v>
      </c>
      <c r="Q11" s="48">
        <v>17</v>
      </c>
      <c r="R11" s="48">
        <v>18</v>
      </c>
      <c r="S11"/>
      <c r="T11"/>
      <c r="U11"/>
      <c r="V11"/>
      <c r="W11"/>
    </row>
    <row r="12" spans="1:34" ht="0.75" customHeight="1" x14ac:dyDescent="0.25">
      <c r="A12" s="55">
        <v>1</v>
      </c>
      <c r="B12" s="55"/>
      <c r="C12" s="55"/>
      <c r="D12" s="55"/>
      <c r="E12" s="55"/>
      <c r="F12" s="55"/>
      <c r="G12" s="55"/>
      <c r="H12" s="55"/>
      <c r="I12" s="55"/>
      <c r="J12" s="54"/>
      <c r="K12" s="55"/>
      <c r="L12" s="55"/>
      <c r="M12" s="53"/>
      <c r="N12" s="67"/>
      <c r="O12" s="55"/>
      <c r="P12" s="55"/>
      <c r="Q12" s="70" t="s">
        <v>42</v>
      </c>
      <c r="R12" s="70" t="s">
        <v>43</v>
      </c>
      <c r="S12"/>
      <c r="T12"/>
      <c r="U12"/>
      <c r="V12"/>
      <c r="W12"/>
    </row>
    <row r="13" spans="1:34" hidden="1" x14ac:dyDescent="0.25">
      <c r="A13" s="55">
        <v>2</v>
      </c>
      <c r="B13" s="55"/>
      <c r="C13" s="55"/>
      <c r="D13" s="55"/>
      <c r="E13" s="55"/>
      <c r="F13" s="55"/>
      <c r="G13" s="55"/>
      <c r="H13" s="55"/>
      <c r="I13" s="55"/>
      <c r="J13" s="54"/>
      <c r="K13" s="55"/>
      <c r="L13" s="55"/>
      <c r="M13" s="53"/>
      <c r="N13" s="68"/>
      <c r="O13" s="55"/>
      <c r="P13" s="55"/>
      <c r="Q13" s="71"/>
      <c r="R13" s="71"/>
      <c r="S13"/>
      <c r="T13"/>
      <c r="U13"/>
      <c r="V13"/>
      <c r="W13"/>
    </row>
    <row r="14" spans="1:34" hidden="1" x14ac:dyDescent="0.25">
      <c r="A14" s="55">
        <v>3</v>
      </c>
      <c r="B14" s="55"/>
      <c r="C14" s="55"/>
      <c r="D14" s="55"/>
      <c r="E14" s="55"/>
      <c r="F14" s="55"/>
      <c r="G14" s="55"/>
      <c r="H14" s="55"/>
      <c r="I14" s="55"/>
      <c r="J14" s="54"/>
      <c r="K14" s="55"/>
      <c r="L14" s="55"/>
      <c r="M14" s="53"/>
      <c r="N14" s="68"/>
      <c r="O14" s="55"/>
      <c r="P14" s="55"/>
      <c r="Q14" s="71"/>
      <c r="R14" s="71"/>
      <c r="S14"/>
      <c r="T14"/>
      <c r="U14"/>
      <c r="V14"/>
      <c r="W14"/>
    </row>
    <row r="15" spans="1:34" hidden="1" x14ac:dyDescent="0.25">
      <c r="A15" s="55">
        <v>4</v>
      </c>
      <c r="B15" s="73"/>
      <c r="C15" s="73"/>
      <c r="D15" s="73"/>
      <c r="E15" s="73"/>
      <c r="F15" s="73"/>
      <c r="G15" s="55"/>
      <c r="H15" s="55"/>
      <c r="I15" s="55"/>
      <c r="J15" s="54"/>
      <c r="K15" s="55"/>
      <c r="L15" s="55"/>
      <c r="M15" s="53"/>
      <c r="N15" s="68"/>
      <c r="O15" s="55"/>
      <c r="P15" s="55"/>
      <c r="Q15" s="71"/>
      <c r="R15" s="71"/>
      <c r="S15"/>
      <c r="T15"/>
      <c r="U15"/>
      <c r="V15"/>
      <c r="W15"/>
    </row>
    <row r="16" spans="1:34" hidden="1" x14ac:dyDescent="0.25">
      <c r="A16" s="55">
        <v>5</v>
      </c>
      <c r="B16" s="73"/>
      <c r="C16" s="73"/>
      <c r="D16" s="73"/>
      <c r="E16" s="73"/>
      <c r="F16" s="73"/>
      <c r="G16" s="55"/>
      <c r="H16" s="55"/>
      <c r="I16" s="55"/>
      <c r="J16" s="54"/>
      <c r="K16" s="55"/>
      <c r="L16" s="55"/>
      <c r="M16" s="53"/>
      <c r="N16" s="68"/>
      <c r="O16" s="55"/>
      <c r="P16" s="55"/>
      <c r="Q16" s="71"/>
      <c r="R16" s="71"/>
      <c r="S16"/>
      <c r="T16"/>
      <c r="U16"/>
      <c r="V16"/>
      <c r="W16"/>
    </row>
    <row r="17" spans="1:23" hidden="1" x14ac:dyDescent="0.25">
      <c r="A17" s="55">
        <v>6</v>
      </c>
      <c r="B17" s="73"/>
      <c r="C17" s="73"/>
      <c r="D17" s="73"/>
      <c r="E17" s="73"/>
      <c r="F17" s="73"/>
      <c r="G17" s="55"/>
      <c r="H17" s="55"/>
      <c r="I17" s="55"/>
      <c r="J17" s="54"/>
      <c r="K17" s="55"/>
      <c r="L17" s="55"/>
      <c r="M17" s="53"/>
      <c r="N17" s="68"/>
      <c r="O17" s="55"/>
      <c r="P17" s="55"/>
      <c r="Q17" s="71"/>
      <c r="R17" s="71"/>
      <c r="S17"/>
      <c r="T17"/>
      <c r="U17"/>
      <c r="V17"/>
      <c r="W17"/>
    </row>
    <row r="18" spans="1:23" hidden="1" x14ac:dyDescent="0.25">
      <c r="A18" s="55">
        <v>7</v>
      </c>
      <c r="B18" s="73"/>
      <c r="C18" s="73"/>
      <c r="D18" s="73"/>
      <c r="E18" s="73"/>
      <c r="F18" s="73"/>
      <c r="G18" s="55"/>
      <c r="H18" s="55"/>
      <c r="I18" s="55"/>
      <c r="J18" s="54"/>
      <c r="K18" s="55"/>
      <c r="L18" s="55"/>
      <c r="M18" s="53"/>
      <c r="N18" s="68"/>
      <c r="O18" s="55"/>
      <c r="P18" s="55"/>
      <c r="Q18" s="71"/>
      <c r="R18" s="71"/>
      <c r="S18"/>
      <c r="T18"/>
      <c r="U18"/>
      <c r="V18"/>
      <c r="W18"/>
    </row>
    <row r="19" spans="1:23" hidden="1" x14ac:dyDescent="0.25">
      <c r="A19" s="55">
        <v>8</v>
      </c>
      <c r="B19" s="73"/>
      <c r="C19" s="73"/>
      <c r="D19" s="73"/>
      <c r="E19" s="73"/>
      <c r="F19" s="73"/>
      <c r="G19" s="55"/>
      <c r="H19" s="55"/>
      <c r="I19" s="55"/>
      <c r="J19" s="54"/>
      <c r="K19" s="55"/>
      <c r="L19" s="55"/>
      <c r="M19" s="53"/>
      <c r="N19" s="68"/>
      <c r="O19" s="55"/>
      <c r="P19" s="55"/>
      <c r="Q19" s="71"/>
      <c r="R19" s="71"/>
      <c r="S19"/>
      <c r="T19"/>
      <c r="U19"/>
      <c r="V19"/>
      <c r="W19"/>
    </row>
    <row r="20" spans="1:23" hidden="1" x14ac:dyDescent="0.25">
      <c r="A20" s="55">
        <v>9</v>
      </c>
      <c r="B20" s="73"/>
      <c r="C20" s="73"/>
      <c r="D20" s="73"/>
      <c r="E20" s="73"/>
      <c r="F20" s="73"/>
      <c r="G20" s="55"/>
      <c r="H20" s="55"/>
      <c r="I20" s="55"/>
      <c r="J20" s="54"/>
      <c r="K20" s="55"/>
      <c r="L20" s="55"/>
      <c r="M20" s="53"/>
      <c r="N20" s="68"/>
      <c r="O20" s="55"/>
      <c r="P20" s="55"/>
      <c r="Q20" s="71"/>
      <c r="R20" s="71"/>
      <c r="S20"/>
      <c r="T20"/>
      <c r="U20"/>
      <c r="V20"/>
      <c r="W20"/>
    </row>
    <row r="21" spans="1:23" hidden="1" x14ac:dyDescent="0.25">
      <c r="A21" s="55">
        <v>10</v>
      </c>
      <c r="B21" s="73"/>
      <c r="C21" s="73"/>
      <c r="D21" s="73"/>
      <c r="E21" s="73"/>
      <c r="F21" s="73"/>
      <c r="G21" s="55"/>
      <c r="H21" s="55"/>
      <c r="I21" s="55"/>
      <c r="J21" s="54"/>
      <c r="K21" s="55"/>
      <c r="L21" s="55"/>
      <c r="M21" s="53"/>
      <c r="N21" s="68"/>
      <c r="O21" s="55"/>
      <c r="P21" s="55"/>
      <c r="Q21" s="71"/>
      <c r="R21" s="71"/>
      <c r="S21"/>
      <c r="T21"/>
      <c r="U21"/>
      <c r="V21"/>
      <c r="W21"/>
    </row>
    <row r="22" spans="1:23" hidden="1" x14ac:dyDescent="0.25">
      <c r="A22" s="55">
        <v>11</v>
      </c>
      <c r="B22" s="73"/>
      <c r="C22" s="73"/>
      <c r="D22" s="73"/>
      <c r="E22" s="73"/>
      <c r="F22" s="73"/>
      <c r="G22" s="55"/>
      <c r="H22" s="55"/>
      <c r="I22" s="55"/>
      <c r="J22" s="54"/>
      <c r="K22" s="55"/>
      <c r="L22" s="55"/>
      <c r="M22" s="53"/>
      <c r="N22" s="68"/>
      <c r="O22" s="55"/>
      <c r="P22" s="55"/>
      <c r="Q22" s="71"/>
      <c r="R22" s="71"/>
      <c r="S22"/>
      <c r="T22"/>
      <c r="U22"/>
      <c r="V22"/>
      <c r="W22"/>
    </row>
    <row r="23" spans="1:23" ht="40.5" x14ac:dyDescent="0.25">
      <c r="A23" s="55">
        <v>1</v>
      </c>
      <c r="B23" s="73" t="s">
        <v>65</v>
      </c>
      <c r="C23" s="73" t="s">
        <v>37</v>
      </c>
      <c r="D23" s="73"/>
      <c r="E23" s="73"/>
      <c r="F23" s="73" t="s">
        <v>84</v>
      </c>
      <c r="G23" s="55" t="s">
        <v>38</v>
      </c>
      <c r="H23" s="55">
        <v>50</v>
      </c>
      <c r="I23" s="55" t="s">
        <v>39</v>
      </c>
      <c r="J23" s="54">
        <f>0.0008*H23</f>
        <v>0.04</v>
      </c>
      <c r="K23" s="55"/>
      <c r="L23" s="55"/>
      <c r="M23" s="53"/>
      <c r="N23" s="68"/>
      <c r="O23" s="55"/>
      <c r="P23" s="55"/>
      <c r="Q23" s="71"/>
      <c r="R23" s="71"/>
      <c r="S23"/>
      <c r="T23"/>
      <c r="U23"/>
      <c r="V23"/>
      <c r="W23"/>
    </row>
    <row r="24" spans="1:23" ht="40.5" x14ac:dyDescent="0.25">
      <c r="A24" s="55">
        <v>2</v>
      </c>
      <c r="B24" s="73" t="s">
        <v>66</v>
      </c>
      <c r="C24" s="73" t="s">
        <v>37</v>
      </c>
      <c r="D24" s="73"/>
      <c r="E24" s="73"/>
      <c r="F24" s="73" t="s">
        <v>83</v>
      </c>
      <c r="G24" s="55" t="s">
        <v>38</v>
      </c>
      <c r="H24" s="55">
        <v>50</v>
      </c>
      <c r="I24" s="55" t="s">
        <v>39</v>
      </c>
      <c r="J24" s="54">
        <f>0.0011*H24</f>
        <v>5.5E-2</v>
      </c>
      <c r="K24" s="55"/>
      <c r="L24" s="55"/>
      <c r="M24" s="53"/>
      <c r="N24" s="68"/>
      <c r="O24" s="55"/>
      <c r="P24" s="55"/>
      <c r="Q24" s="71"/>
      <c r="R24" s="71"/>
      <c r="S24"/>
      <c r="T24"/>
      <c r="U24"/>
      <c r="V24"/>
      <c r="W24"/>
    </row>
    <row r="25" spans="1:23" ht="60.75" x14ac:dyDescent="0.25">
      <c r="A25" s="55">
        <v>3</v>
      </c>
      <c r="B25" s="73" t="s">
        <v>67</v>
      </c>
      <c r="C25" s="73" t="s">
        <v>68</v>
      </c>
      <c r="D25" s="73"/>
      <c r="E25" s="73"/>
      <c r="F25" s="73" t="s">
        <v>69</v>
      </c>
      <c r="G25" s="55" t="s">
        <v>38</v>
      </c>
      <c r="H25" s="55">
        <v>400</v>
      </c>
      <c r="I25" s="55" t="s">
        <v>39</v>
      </c>
      <c r="J25" s="54">
        <f>0.0012*H25</f>
        <v>0.48</v>
      </c>
      <c r="K25" s="55"/>
      <c r="L25" s="55"/>
      <c r="M25" s="53"/>
      <c r="N25" s="68"/>
      <c r="O25" s="55"/>
      <c r="P25" s="55"/>
      <c r="Q25" s="71"/>
      <c r="R25" s="71"/>
      <c r="S25"/>
      <c r="T25"/>
      <c r="U25"/>
      <c r="V25"/>
      <c r="W25"/>
    </row>
    <row r="26" spans="1:23" ht="40.5" x14ac:dyDescent="0.25">
      <c r="A26" s="55">
        <v>4</v>
      </c>
      <c r="B26" s="73" t="s">
        <v>70</v>
      </c>
      <c r="C26" s="73" t="s">
        <v>37</v>
      </c>
      <c r="D26" s="73"/>
      <c r="E26" s="73"/>
      <c r="F26" s="73" t="s">
        <v>36</v>
      </c>
      <c r="G26" s="55" t="s">
        <v>38</v>
      </c>
      <c r="H26" s="55">
        <v>3</v>
      </c>
      <c r="I26" s="55" t="s">
        <v>39</v>
      </c>
      <c r="J26" s="54">
        <f>15*H26</f>
        <v>45</v>
      </c>
      <c r="K26" s="55"/>
      <c r="L26" s="55"/>
      <c r="M26" s="53"/>
      <c r="N26" s="68"/>
      <c r="O26" s="55"/>
      <c r="P26" s="55"/>
      <c r="Q26" s="71"/>
      <c r="R26" s="71"/>
      <c r="S26"/>
      <c r="T26"/>
      <c r="U26"/>
      <c r="V26"/>
      <c r="W26"/>
    </row>
    <row r="27" spans="1:23" ht="40.5" x14ac:dyDescent="0.25">
      <c r="A27" s="55">
        <v>5</v>
      </c>
      <c r="B27" s="55" t="s">
        <v>71</v>
      </c>
      <c r="C27" s="55" t="s">
        <v>37</v>
      </c>
      <c r="D27" s="55"/>
      <c r="E27" s="55"/>
      <c r="F27" s="55" t="s">
        <v>36</v>
      </c>
      <c r="G27" s="55" t="s">
        <v>38</v>
      </c>
      <c r="H27" s="55">
        <v>1</v>
      </c>
      <c r="I27" s="55" t="s">
        <v>39</v>
      </c>
      <c r="J27" s="54">
        <f>27*H27</f>
        <v>27</v>
      </c>
      <c r="K27" s="55"/>
      <c r="L27" s="55"/>
      <c r="M27" s="53"/>
      <c r="N27" s="68"/>
      <c r="O27" s="55"/>
      <c r="P27" s="55"/>
      <c r="Q27" s="71"/>
      <c r="R27" s="71"/>
      <c r="S27"/>
      <c r="T27"/>
      <c r="U27"/>
      <c r="V27"/>
      <c r="W27"/>
    </row>
    <row r="28" spans="1:23" ht="40.5" x14ac:dyDescent="0.25">
      <c r="A28" s="55">
        <v>6</v>
      </c>
      <c r="B28" s="55" t="s">
        <v>72</v>
      </c>
      <c r="C28" s="55" t="s">
        <v>37</v>
      </c>
      <c r="D28" s="55"/>
      <c r="E28" s="55"/>
      <c r="F28" s="55" t="s">
        <v>36</v>
      </c>
      <c r="G28" s="55" t="s">
        <v>38</v>
      </c>
      <c r="H28" s="55">
        <v>6</v>
      </c>
      <c r="I28" s="55" t="s">
        <v>39</v>
      </c>
      <c r="J28" s="54">
        <f>0.0075*H28</f>
        <v>4.4999999999999998E-2</v>
      </c>
      <c r="K28" s="55"/>
      <c r="L28" s="55"/>
      <c r="M28" s="53"/>
      <c r="N28" s="68"/>
      <c r="O28" s="55"/>
      <c r="P28" s="55"/>
      <c r="Q28" s="71"/>
      <c r="R28" s="71"/>
      <c r="S28"/>
      <c r="T28"/>
      <c r="U28"/>
      <c r="V28"/>
      <c r="W28"/>
    </row>
    <row r="29" spans="1:23" ht="40.5" x14ac:dyDescent="0.25">
      <c r="A29" s="55">
        <v>7</v>
      </c>
      <c r="B29" s="55" t="s">
        <v>73</v>
      </c>
      <c r="C29" s="55" t="s">
        <v>37</v>
      </c>
      <c r="D29" s="55"/>
      <c r="E29" s="55"/>
      <c r="F29" s="55" t="s">
        <v>36</v>
      </c>
      <c r="G29" s="55" t="s">
        <v>38</v>
      </c>
      <c r="H29" s="55">
        <v>2</v>
      </c>
      <c r="I29" s="55" t="s">
        <v>39</v>
      </c>
      <c r="J29" s="54">
        <f>0.0136*H29</f>
        <v>2.7199999999999998E-2</v>
      </c>
      <c r="K29" s="55"/>
      <c r="L29" s="55"/>
      <c r="M29" s="53"/>
      <c r="N29" s="68"/>
      <c r="O29" s="55"/>
      <c r="P29" s="55"/>
      <c r="Q29" s="71"/>
      <c r="R29" s="71"/>
      <c r="S29"/>
      <c r="T29"/>
      <c r="U29"/>
      <c r="V29"/>
      <c r="W29"/>
    </row>
    <row r="30" spans="1:23" ht="27" customHeight="1" x14ac:dyDescent="0.25">
      <c r="A30" s="55">
        <v>8</v>
      </c>
      <c r="B30" s="73" t="s">
        <v>74</v>
      </c>
      <c r="C30" s="73" t="s">
        <v>37</v>
      </c>
      <c r="D30" s="55"/>
      <c r="E30" s="55"/>
      <c r="F30" s="55" t="s">
        <v>36</v>
      </c>
      <c r="G30" s="55" t="s">
        <v>38</v>
      </c>
      <c r="H30" s="55">
        <v>100</v>
      </c>
      <c r="I30" s="55" t="s">
        <v>39</v>
      </c>
      <c r="J30" s="54">
        <f>0.000081*H30</f>
        <v>8.0999999999999996E-3</v>
      </c>
      <c r="K30" s="55"/>
      <c r="L30" s="55"/>
      <c r="M30" s="53"/>
      <c r="N30" s="68"/>
      <c r="O30" s="55"/>
      <c r="P30" s="55"/>
      <c r="Q30" s="71"/>
      <c r="R30" s="71"/>
      <c r="S30"/>
      <c r="T30"/>
      <c r="U30"/>
      <c r="V30"/>
      <c r="W30"/>
    </row>
    <row r="31" spans="1:23" ht="60.75" customHeight="1" x14ac:dyDescent="0.25">
      <c r="A31" s="55">
        <v>9</v>
      </c>
      <c r="B31" s="73" t="s">
        <v>75</v>
      </c>
      <c r="C31" s="73" t="s">
        <v>37</v>
      </c>
      <c r="D31" s="52"/>
      <c r="E31" s="52"/>
      <c r="F31" s="52" t="s">
        <v>36</v>
      </c>
      <c r="G31" s="52" t="s">
        <v>38</v>
      </c>
      <c r="H31" s="52">
        <v>570</v>
      </c>
      <c r="I31" s="52" t="s">
        <v>39</v>
      </c>
      <c r="J31" s="54">
        <f>0.00007*H31</f>
        <v>3.9899999999999998E-2</v>
      </c>
      <c r="K31" s="52"/>
      <c r="L31" s="52"/>
      <c r="M31" s="53"/>
      <c r="N31" s="68"/>
      <c r="O31" s="52"/>
      <c r="P31" s="52"/>
      <c r="Q31" s="71"/>
      <c r="R31" s="71"/>
      <c r="S31"/>
      <c r="T31"/>
      <c r="U31"/>
      <c r="V31"/>
      <c r="W31"/>
    </row>
    <row r="32" spans="1:23" ht="60.75" customHeight="1" x14ac:dyDescent="0.25">
      <c r="A32" s="55">
        <v>10</v>
      </c>
      <c r="B32" s="73" t="s">
        <v>74</v>
      </c>
      <c r="C32" s="73" t="s">
        <v>37</v>
      </c>
      <c r="D32" s="52"/>
      <c r="E32" s="52"/>
      <c r="F32" s="52" t="s">
        <v>36</v>
      </c>
      <c r="G32" s="52" t="s">
        <v>38</v>
      </c>
      <c r="H32" s="52">
        <v>500</v>
      </c>
      <c r="I32" s="52" t="s">
        <v>39</v>
      </c>
      <c r="J32" s="54">
        <f>0.000081*H32</f>
        <v>4.0500000000000001E-2</v>
      </c>
      <c r="K32" s="52"/>
      <c r="L32" s="52"/>
      <c r="M32" s="53"/>
      <c r="N32" s="68"/>
      <c r="O32" s="52"/>
      <c r="P32" s="52"/>
      <c r="Q32" s="71"/>
      <c r="R32" s="71"/>
      <c r="S32"/>
      <c r="T32"/>
      <c r="U32"/>
      <c r="V32"/>
      <c r="W32"/>
    </row>
    <row r="33" spans="1:23" ht="60.75" customHeight="1" x14ac:dyDescent="0.25">
      <c r="A33" s="55">
        <v>11</v>
      </c>
      <c r="B33" s="73" t="s">
        <v>76</v>
      </c>
      <c r="C33" s="73" t="s">
        <v>37</v>
      </c>
      <c r="D33" s="52"/>
      <c r="E33" s="52"/>
      <c r="F33" s="52" t="s">
        <v>36</v>
      </c>
      <c r="G33" s="52" t="s">
        <v>38</v>
      </c>
      <c r="H33" s="52">
        <v>105</v>
      </c>
      <c r="I33" s="52" t="s">
        <v>39</v>
      </c>
      <c r="J33" s="54">
        <f>0.00015*H33</f>
        <v>1.575E-2</v>
      </c>
      <c r="K33" s="52"/>
      <c r="L33" s="52"/>
      <c r="M33" s="53"/>
      <c r="N33" s="68"/>
      <c r="O33" s="52"/>
      <c r="P33" s="52"/>
      <c r="Q33" s="71"/>
      <c r="R33" s="71"/>
      <c r="S33"/>
      <c r="T33"/>
      <c r="U33"/>
      <c r="V33"/>
      <c r="W33"/>
    </row>
    <row r="34" spans="1:23" ht="60.75" customHeight="1" x14ac:dyDescent="0.25">
      <c r="A34" s="55">
        <v>12</v>
      </c>
      <c r="B34" s="73" t="s">
        <v>77</v>
      </c>
      <c r="C34" s="73" t="s">
        <v>37</v>
      </c>
      <c r="D34" s="52"/>
      <c r="E34" s="52"/>
      <c r="F34" s="52" t="s">
        <v>36</v>
      </c>
      <c r="G34" s="52" t="s">
        <v>38</v>
      </c>
      <c r="H34" s="52">
        <v>110</v>
      </c>
      <c r="I34" s="52" t="s">
        <v>39</v>
      </c>
      <c r="J34" s="54">
        <f>0.0003*H34</f>
        <v>3.2999999999999995E-2</v>
      </c>
      <c r="K34" s="52"/>
      <c r="L34" s="52"/>
      <c r="M34" s="53"/>
      <c r="N34" s="68"/>
      <c r="O34" s="52"/>
      <c r="P34" s="52"/>
      <c r="Q34" s="71"/>
      <c r="R34" s="71"/>
      <c r="S34"/>
      <c r="T34"/>
      <c r="U34"/>
      <c r="V34"/>
      <c r="W34"/>
    </row>
    <row r="35" spans="1:23" ht="60.75" customHeight="1" x14ac:dyDescent="0.25">
      <c r="A35" s="55">
        <v>13</v>
      </c>
      <c r="B35" s="73" t="s">
        <v>78</v>
      </c>
      <c r="C35" s="73" t="s">
        <v>37</v>
      </c>
      <c r="D35" s="52"/>
      <c r="E35" s="52"/>
      <c r="F35" s="52" t="s">
        <v>36</v>
      </c>
      <c r="G35" s="52" t="s">
        <v>38</v>
      </c>
      <c r="H35" s="52">
        <v>210</v>
      </c>
      <c r="I35" s="52" t="s">
        <v>39</v>
      </c>
      <c r="J35" s="54">
        <f>0.0004*H35</f>
        <v>8.4000000000000005E-2</v>
      </c>
      <c r="K35" s="52"/>
      <c r="L35" s="52"/>
      <c r="M35" s="53"/>
      <c r="N35" s="68"/>
      <c r="O35" s="52"/>
      <c r="P35" s="52"/>
      <c r="Q35" s="71"/>
      <c r="R35" s="71"/>
      <c r="S35"/>
      <c r="T35"/>
      <c r="U35"/>
      <c r="V35"/>
      <c r="W35"/>
    </row>
    <row r="36" spans="1:23" ht="60.75" customHeight="1" x14ac:dyDescent="0.25">
      <c r="A36" s="55">
        <v>14</v>
      </c>
      <c r="B36" s="73" t="s">
        <v>79</v>
      </c>
      <c r="C36" s="73" t="s">
        <v>37</v>
      </c>
      <c r="D36" s="52"/>
      <c r="E36" s="52"/>
      <c r="F36" s="52" t="s">
        <v>36</v>
      </c>
      <c r="G36" s="52" t="s">
        <v>38</v>
      </c>
      <c r="H36" s="52">
        <v>215</v>
      </c>
      <c r="I36" s="52" t="s">
        <v>39</v>
      </c>
      <c r="J36" s="54">
        <f>0.0005*H36</f>
        <v>0.1075</v>
      </c>
      <c r="K36" s="52"/>
      <c r="L36" s="52"/>
      <c r="M36" s="53"/>
      <c r="N36" s="68"/>
      <c r="O36" s="52"/>
      <c r="P36" s="52"/>
      <c r="Q36" s="71"/>
      <c r="R36" s="71"/>
      <c r="S36"/>
      <c r="T36"/>
      <c r="U36"/>
      <c r="V36"/>
      <c r="W36"/>
    </row>
    <row r="37" spans="1:23" ht="60.75" customHeight="1" x14ac:dyDescent="0.25">
      <c r="A37" s="55">
        <v>15</v>
      </c>
      <c r="B37" s="73" t="s">
        <v>80</v>
      </c>
      <c r="C37" s="73" t="s">
        <v>37</v>
      </c>
      <c r="D37" s="52"/>
      <c r="E37" s="52"/>
      <c r="F37" s="52" t="s">
        <v>36</v>
      </c>
      <c r="G37" s="52" t="s">
        <v>38</v>
      </c>
      <c r="H37" s="52">
        <v>20</v>
      </c>
      <c r="I37" s="52" t="s">
        <v>39</v>
      </c>
      <c r="J37" s="54">
        <f>0.001*H37</f>
        <v>0.02</v>
      </c>
      <c r="K37" s="52"/>
      <c r="L37" s="52"/>
      <c r="M37" s="53"/>
      <c r="N37" s="68"/>
      <c r="O37" s="52"/>
      <c r="P37" s="52"/>
      <c r="Q37" s="71"/>
      <c r="R37" s="71"/>
      <c r="S37"/>
      <c r="T37"/>
      <c r="U37"/>
      <c r="V37"/>
      <c r="W37"/>
    </row>
    <row r="38" spans="1:23" ht="60.75" customHeight="1" x14ac:dyDescent="0.25">
      <c r="A38" s="55">
        <v>16</v>
      </c>
      <c r="B38" s="73" t="s">
        <v>81</v>
      </c>
      <c r="C38" s="73" t="s">
        <v>37</v>
      </c>
      <c r="D38" s="52"/>
      <c r="E38" s="52"/>
      <c r="F38" s="52" t="s">
        <v>36</v>
      </c>
      <c r="G38" s="52" t="s">
        <v>38</v>
      </c>
      <c r="H38" s="52">
        <v>20</v>
      </c>
      <c r="I38" s="52" t="s">
        <v>39</v>
      </c>
      <c r="J38" s="54">
        <f>0.0014*H38</f>
        <v>2.8000000000000001E-2</v>
      </c>
      <c r="K38" s="52"/>
      <c r="L38" s="52"/>
      <c r="M38" s="53"/>
      <c r="N38" s="68"/>
      <c r="O38" s="52"/>
      <c r="P38" s="52"/>
      <c r="Q38" s="71"/>
      <c r="R38" s="71"/>
      <c r="S38"/>
      <c r="T38"/>
      <c r="U38"/>
      <c r="V38"/>
      <c r="W38"/>
    </row>
    <row r="39" spans="1:23" ht="60.75" customHeight="1" x14ac:dyDescent="0.25">
      <c r="A39" s="55">
        <v>17</v>
      </c>
      <c r="B39" s="73" t="s">
        <v>82</v>
      </c>
      <c r="C39" s="73" t="s">
        <v>37</v>
      </c>
      <c r="D39" s="52"/>
      <c r="E39" s="52"/>
      <c r="F39" s="52" t="s">
        <v>36</v>
      </c>
      <c r="G39" s="52" t="s">
        <v>38</v>
      </c>
      <c r="H39" s="52">
        <v>20</v>
      </c>
      <c r="I39" s="52" t="s">
        <v>39</v>
      </c>
      <c r="J39" s="54">
        <f>0.0025*H39</f>
        <v>0.05</v>
      </c>
      <c r="K39" s="52"/>
      <c r="L39" s="52"/>
      <c r="M39" s="53"/>
      <c r="N39" s="68"/>
      <c r="O39" s="52"/>
      <c r="P39" s="52"/>
      <c r="Q39" s="71"/>
      <c r="R39" s="71"/>
      <c r="S39"/>
      <c r="T39"/>
      <c r="U39"/>
      <c r="V39"/>
      <c r="W39"/>
    </row>
    <row r="40" spans="1:23" ht="60.75" customHeight="1" x14ac:dyDescent="0.25">
      <c r="A40" s="55">
        <v>18</v>
      </c>
      <c r="B40" s="73" t="s">
        <v>44</v>
      </c>
      <c r="C40" s="73" t="s">
        <v>37</v>
      </c>
      <c r="D40" s="52"/>
      <c r="E40" s="52"/>
      <c r="F40" s="52" t="s">
        <v>45</v>
      </c>
      <c r="G40" s="52" t="s">
        <v>38</v>
      </c>
      <c r="H40" s="52">
        <v>30</v>
      </c>
      <c r="I40" s="52" t="s">
        <v>39</v>
      </c>
      <c r="J40" s="54">
        <f>0.00015*H40</f>
        <v>4.4999999999999997E-3</v>
      </c>
      <c r="K40" s="52"/>
      <c r="L40" s="52"/>
      <c r="M40" s="53"/>
      <c r="N40" s="68"/>
      <c r="O40" s="52"/>
      <c r="P40" s="52"/>
      <c r="Q40" s="71"/>
      <c r="R40" s="71"/>
      <c r="S40"/>
      <c r="T40"/>
      <c r="U40"/>
      <c r="V40"/>
      <c r="W40"/>
    </row>
    <row r="41" spans="1:23" ht="60.75" customHeight="1" x14ac:dyDescent="0.25">
      <c r="A41" s="55">
        <v>19</v>
      </c>
      <c r="B41" s="52" t="s">
        <v>46</v>
      </c>
      <c r="C41" s="52" t="s">
        <v>37</v>
      </c>
      <c r="D41" s="52"/>
      <c r="E41" s="52"/>
      <c r="F41" s="52" t="s">
        <v>45</v>
      </c>
      <c r="G41" s="52" t="s">
        <v>38</v>
      </c>
      <c r="H41" s="52">
        <v>10</v>
      </c>
      <c r="I41" s="52" t="s">
        <v>39</v>
      </c>
      <c r="J41" s="54">
        <f>0.00018*H41</f>
        <v>1.8000000000000002E-3</v>
      </c>
      <c r="K41" s="52"/>
      <c r="L41" s="52"/>
      <c r="M41" s="53"/>
      <c r="N41" s="68"/>
      <c r="O41" s="52"/>
      <c r="P41" s="52"/>
      <c r="Q41" s="71"/>
      <c r="R41" s="71"/>
      <c r="S41"/>
      <c r="T41"/>
      <c r="U41"/>
      <c r="V41"/>
      <c r="W41"/>
    </row>
    <row r="42" spans="1:23" ht="60.75" customHeight="1" x14ac:dyDescent="0.25">
      <c r="A42" s="55">
        <v>20</v>
      </c>
      <c r="B42" s="52" t="s">
        <v>47</v>
      </c>
      <c r="C42" s="52" t="s">
        <v>37</v>
      </c>
      <c r="D42" s="52"/>
      <c r="E42" s="52"/>
      <c r="F42" s="52" t="s">
        <v>45</v>
      </c>
      <c r="G42" s="52" t="s">
        <v>38</v>
      </c>
      <c r="H42" s="52">
        <v>15</v>
      </c>
      <c r="I42" s="52" t="s">
        <v>39</v>
      </c>
      <c r="J42" s="54">
        <f>0.00018*H42</f>
        <v>2.7000000000000001E-3</v>
      </c>
      <c r="K42" s="52"/>
      <c r="L42" s="52"/>
      <c r="M42" s="53"/>
      <c r="N42" s="68"/>
      <c r="O42" s="52"/>
      <c r="P42" s="52"/>
      <c r="Q42" s="71"/>
      <c r="R42" s="71"/>
      <c r="S42"/>
      <c r="T42"/>
      <c r="U42"/>
      <c r="V42"/>
      <c r="W42"/>
    </row>
    <row r="43" spans="1:23" ht="60.75" customHeight="1" x14ac:dyDescent="0.25">
      <c r="A43" s="55">
        <v>21</v>
      </c>
      <c r="B43" s="52" t="s">
        <v>63</v>
      </c>
      <c r="C43" s="52" t="s">
        <v>37</v>
      </c>
      <c r="D43" s="52"/>
      <c r="E43" s="52"/>
      <c r="F43" s="52" t="s">
        <v>45</v>
      </c>
      <c r="G43" s="52" t="s">
        <v>38</v>
      </c>
      <c r="H43" s="52">
        <v>10</v>
      </c>
      <c r="I43" s="52" t="s">
        <v>39</v>
      </c>
      <c r="J43" s="54">
        <f>0.0002*H43</f>
        <v>2E-3</v>
      </c>
      <c r="K43" s="52"/>
      <c r="L43" s="52"/>
      <c r="M43" s="53"/>
      <c r="N43" s="68"/>
      <c r="O43" s="52"/>
      <c r="P43" s="52"/>
      <c r="Q43" s="71"/>
      <c r="R43" s="71"/>
      <c r="S43"/>
      <c r="T43"/>
      <c r="U43"/>
      <c r="V43"/>
      <c r="W43"/>
    </row>
    <row r="44" spans="1:23" ht="60.75" customHeight="1" x14ac:dyDescent="0.25">
      <c r="A44" s="55">
        <v>22</v>
      </c>
      <c r="B44" s="52" t="s">
        <v>48</v>
      </c>
      <c r="C44" s="52" t="s">
        <v>37</v>
      </c>
      <c r="D44" s="52"/>
      <c r="E44" s="52"/>
      <c r="F44" s="52" t="s">
        <v>45</v>
      </c>
      <c r="G44" s="52" t="s">
        <v>38</v>
      </c>
      <c r="H44" s="52">
        <v>10</v>
      </c>
      <c r="I44" s="52" t="s">
        <v>39</v>
      </c>
      <c r="J44" s="54">
        <f>0.0002*H44</f>
        <v>2E-3</v>
      </c>
      <c r="K44" s="52"/>
      <c r="L44" s="52"/>
      <c r="M44" s="53"/>
      <c r="N44" s="68"/>
      <c r="O44" s="52"/>
      <c r="P44" s="52"/>
      <c r="Q44" s="71"/>
      <c r="R44" s="71"/>
      <c r="S44"/>
      <c r="T44"/>
      <c r="U44"/>
      <c r="V44"/>
      <c r="W44"/>
    </row>
    <row r="45" spans="1:23" ht="60.75" customHeight="1" x14ac:dyDescent="0.25">
      <c r="A45" s="55">
        <v>23</v>
      </c>
      <c r="B45" s="52" t="s">
        <v>49</v>
      </c>
      <c r="C45" s="52" t="s">
        <v>37</v>
      </c>
      <c r="D45" s="52"/>
      <c r="E45" s="52"/>
      <c r="F45" s="52" t="s">
        <v>45</v>
      </c>
      <c r="G45" s="52" t="s">
        <v>38</v>
      </c>
      <c r="H45" s="52">
        <v>10</v>
      </c>
      <c r="I45" s="52" t="s">
        <v>39</v>
      </c>
      <c r="J45" s="54">
        <f>0.0002*H45</f>
        <v>2E-3</v>
      </c>
      <c r="K45" s="52"/>
      <c r="L45" s="52"/>
      <c r="M45" s="53"/>
      <c r="N45" s="68"/>
      <c r="O45" s="52"/>
      <c r="P45" s="52"/>
      <c r="Q45" s="71"/>
      <c r="R45" s="71"/>
      <c r="S45"/>
      <c r="T45"/>
      <c r="U45"/>
      <c r="V45"/>
      <c r="W45"/>
    </row>
    <row r="46" spans="1:23" ht="60.75" customHeight="1" x14ac:dyDescent="0.25">
      <c r="A46" s="55">
        <v>24</v>
      </c>
      <c r="B46" s="52" t="s">
        <v>50</v>
      </c>
      <c r="C46" s="52" t="s">
        <v>37</v>
      </c>
      <c r="D46" s="52"/>
      <c r="E46" s="52"/>
      <c r="F46" s="52" t="s">
        <v>45</v>
      </c>
      <c r="G46" s="52" t="s">
        <v>38</v>
      </c>
      <c r="H46" s="52">
        <v>10</v>
      </c>
      <c r="I46" s="52" t="s">
        <v>39</v>
      </c>
      <c r="J46" s="54">
        <f>0.0003*H46</f>
        <v>2.9999999999999996E-3</v>
      </c>
      <c r="K46" s="52"/>
      <c r="L46" s="52"/>
      <c r="M46" s="53"/>
      <c r="N46" s="68"/>
      <c r="O46" s="52"/>
      <c r="P46" s="52"/>
      <c r="Q46" s="71"/>
      <c r="R46" s="71"/>
      <c r="S46"/>
      <c r="T46"/>
      <c r="U46"/>
      <c r="V46"/>
      <c r="W46"/>
    </row>
    <row r="47" spans="1:23" ht="60.75" customHeight="1" x14ac:dyDescent="0.25">
      <c r="A47" s="55">
        <v>25</v>
      </c>
      <c r="B47" s="52" t="s">
        <v>51</v>
      </c>
      <c r="C47" s="52" t="s">
        <v>37</v>
      </c>
      <c r="D47" s="52"/>
      <c r="E47" s="52"/>
      <c r="F47" s="52" t="s">
        <v>45</v>
      </c>
      <c r="G47" s="52" t="s">
        <v>38</v>
      </c>
      <c r="H47" s="52">
        <v>20</v>
      </c>
      <c r="I47" s="52" t="s">
        <v>39</v>
      </c>
      <c r="J47" s="54">
        <f>0.0006*H47</f>
        <v>1.1999999999999999E-2</v>
      </c>
      <c r="K47" s="52"/>
      <c r="L47" s="52"/>
      <c r="M47" s="53"/>
      <c r="N47" s="68"/>
      <c r="O47" s="52"/>
      <c r="P47" s="52"/>
      <c r="Q47" s="71"/>
      <c r="R47" s="71"/>
      <c r="S47"/>
      <c r="T47"/>
      <c r="U47"/>
      <c r="V47"/>
      <c r="W47"/>
    </row>
    <row r="48" spans="1:23" ht="60.75" customHeight="1" x14ac:dyDescent="0.25">
      <c r="A48" s="55">
        <v>26</v>
      </c>
      <c r="B48" s="52" t="s">
        <v>52</v>
      </c>
      <c r="C48" s="52" t="s">
        <v>37</v>
      </c>
      <c r="D48" s="52"/>
      <c r="E48" s="52"/>
      <c r="F48" s="52" t="s">
        <v>45</v>
      </c>
      <c r="G48" s="52" t="s">
        <v>38</v>
      </c>
      <c r="H48" s="52">
        <v>10</v>
      </c>
      <c r="I48" s="52" t="s">
        <v>39</v>
      </c>
      <c r="J48" s="54">
        <f>0.001*H48</f>
        <v>0.01</v>
      </c>
      <c r="K48" s="52"/>
      <c r="L48" s="52"/>
      <c r="M48" s="53"/>
      <c r="N48" s="68"/>
      <c r="O48" s="52"/>
      <c r="P48" s="52"/>
      <c r="Q48" s="71"/>
      <c r="R48" s="71"/>
      <c r="S48"/>
      <c r="T48"/>
      <c r="U48"/>
      <c r="V48"/>
      <c r="W48"/>
    </row>
    <row r="49" spans="1:23" ht="60.75" customHeight="1" x14ac:dyDescent="0.25">
      <c r="A49" s="55">
        <v>27</v>
      </c>
      <c r="B49" s="52" t="s">
        <v>53</v>
      </c>
      <c r="C49" s="52" t="s">
        <v>37</v>
      </c>
      <c r="D49" s="52"/>
      <c r="E49" s="52"/>
      <c r="F49" s="52" t="s">
        <v>45</v>
      </c>
      <c r="G49" s="52" t="s">
        <v>38</v>
      </c>
      <c r="H49" s="52">
        <v>10</v>
      </c>
      <c r="I49" s="52" t="s">
        <v>39</v>
      </c>
      <c r="J49" s="54">
        <f>0.0002*H49</f>
        <v>2E-3</v>
      </c>
      <c r="K49" s="52"/>
      <c r="L49" s="52"/>
      <c r="M49" s="53"/>
      <c r="N49" s="68"/>
      <c r="O49" s="52"/>
      <c r="P49" s="52"/>
      <c r="Q49" s="71"/>
      <c r="R49" s="71"/>
      <c r="S49"/>
      <c r="T49"/>
      <c r="U49"/>
      <c r="V49"/>
      <c r="W49"/>
    </row>
    <row r="50" spans="1:23" ht="60.75" customHeight="1" x14ac:dyDescent="0.25">
      <c r="A50" s="55">
        <v>28</v>
      </c>
      <c r="B50" s="52" t="s">
        <v>54</v>
      </c>
      <c r="C50" s="52" t="s">
        <v>37</v>
      </c>
      <c r="D50" s="52"/>
      <c r="E50" s="52"/>
      <c r="F50" s="52" t="s">
        <v>45</v>
      </c>
      <c r="G50" s="52" t="s">
        <v>38</v>
      </c>
      <c r="H50" s="52">
        <v>10</v>
      </c>
      <c r="I50" s="52" t="s">
        <v>39</v>
      </c>
      <c r="J50" s="54">
        <f>0.0002*H50</f>
        <v>2E-3</v>
      </c>
      <c r="K50" s="52"/>
      <c r="L50" s="52"/>
      <c r="M50" s="53"/>
      <c r="N50" s="68"/>
      <c r="O50" s="52"/>
      <c r="P50" s="52"/>
      <c r="Q50" s="71"/>
      <c r="R50" s="71"/>
      <c r="S50"/>
      <c r="T50"/>
      <c r="U50"/>
      <c r="V50"/>
      <c r="W50"/>
    </row>
    <row r="51" spans="1:23" ht="60.75" customHeight="1" x14ac:dyDescent="0.25">
      <c r="A51" s="55">
        <v>29</v>
      </c>
      <c r="B51" s="52" t="s">
        <v>55</v>
      </c>
      <c r="C51" s="52" t="s">
        <v>37</v>
      </c>
      <c r="D51" s="52"/>
      <c r="E51" s="52"/>
      <c r="F51" s="52" t="s">
        <v>45</v>
      </c>
      <c r="G51" s="52" t="s">
        <v>38</v>
      </c>
      <c r="H51" s="52">
        <v>10</v>
      </c>
      <c r="I51" s="52" t="s">
        <v>39</v>
      </c>
      <c r="J51" s="54">
        <f>0.0005*H51</f>
        <v>5.0000000000000001E-3</v>
      </c>
      <c r="K51" s="52"/>
      <c r="L51" s="52"/>
      <c r="M51" s="53"/>
      <c r="N51" s="68"/>
      <c r="O51" s="52"/>
      <c r="P51" s="52"/>
      <c r="Q51" s="71"/>
      <c r="R51" s="71"/>
      <c r="S51"/>
      <c r="T51"/>
      <c r="U51"/>
      <c r="V51"/>
      <c r="W51"/>
    </row>
    <row r="52" spans="1:23" ht="60.75" customHeight="1" x14ac:dyDescent="0.25">
      <c r="A52" s="55">
        <v>30</v>
      </c>
      <c r="B52" s="52" t="s">
        <v>57</v>
      </c>
      <c r="C52" s="52" t="s">
        <v>37</v>
      </c>
      <c r="D52" s="52"/>
      <c r="E52" s="52"/>
      <c r="F52" s="52" t="s">
        <v>56</v>
      </c>
      <c r="G52" s="52" t="s">
        <v>38</v>
      </c>
      <c r="H52" s="52">
        <v>45</v>
      </c>
      <c r="I52" s="52" t="s">
        <v>39</v>
      </c>
      <c r="J52" s="54">
        <f>0.0002*H52</f>
        <v>9.0000000000000011E-3</v>
      </c>
      <c r="K52" s="52"/>
      <c r="L52" s="52"/>
      <c r="M52" s="53"/>
      <c r="N52" s="68"/>
      <c r="O52" s="52"/>
      <c r="P52" s="52"/>
      <c r="Q52" s="71"/>
      <c r="R52" s="71"/>
      <c r="S52"/>
      <c r="T52"/>
      <c r="U52"/>
      <c r="V52"/>
      <c r="W52"/>
    </row>
    <row r="53" spans="1:23" ht="60.75" customHeight="1" x14ac:dyDescent="0.25">
      <c r="A53" s="55">
        <v>31</v>
      </c>
      <c r="B53" s="52" t="s">
        <v>58</v>
      </c>
      <c r="C53" s="52" t="s">
        <v>37</v>
      </c>
      <c r="D53" s="52"/>
      <c r="E53" s="52"/>
      <c r="F53" s="52" t="s">
        <v>56</v>
      </c>
      <c r="G53" s="52" t="s">
        <v>38</v>
      </c>
      <c r="H53" s="52">
        <v>15</v>
      </c>
      <c r="I53" s="52" t="s">
        <v>39</v>
      </c>
      <c r="J53" s="54">
        <f>0.0003*H53</f>
        <v>4.4999999999999997E-3</v>
      </c>
      <c r="K53" s="52"/>
      <c r="L53" s="52"/>
      <c r="M53" s="53"/>
      <c r="N53" s="68"/>
      <c r="O53" s="52"/>
      <c r="P53" s="52"/>
      <c r="Q53" s="71"/>
      <c r="R53" s="71"/>
      <c r="S53"/>
      <c r="T53"/>
      <c r="U53"/>
      <c r="V53"/>
      <c r="W53"/>
    </row>
    <row r="54" spans="1:23" ht="60.75" customHeight="1" x14ac:dyDescent="0.25">
      <c r="A54" s="55">
        <v>32</v>
      </c>
      <c r="B54" s="52" t="s">
        <v>59</v>
      </c>
      <c r="C54" s="52" t="s">
        <v>37</v>
      </c>
      <c r="D54" s="52"/>
      <c r="E54" s="52"/>
      <c r="F54" s="52" t="s">
        <v>56</v>
      </c>
      <c r="G54" s="52" t="s">
        <v>38</v>
      </c>
      <c r="H54" s="52">
        <v>10</v>
      </c>
      <c r="I54" s="52" t="s">
        <v>39</v>
      </c>
      <c r="J54" s="54">
        <f>0.0004*H54</f>
        <v>4.0000000000000001E-3</v>
      </c>
      <c r="K54" s="52"/>
      <c r="L54" s="52"/>
      <c r="M54" s="53"/>
      <c r="N54" s="68"/>
      <c r="O54" s="52"/>
      <c r="P54" s="52"/>
      <c r="Q54" s="71"/>
      <c r="R54" s="71"/>
      <c r="S54"/>
      <c r="T54"/>
      <c r="U54"/>
      <c r="V54"/>
      <c r="W54"/>
    </row>
    <row r="55" spans="1:23" ht="60.75" customHeight="1" x14ac:dyDescent="0.25">
      <c r="A55" s="55">
        <v>33</v>
      </c>
      <c r="B55" s="52" t="s">
        <v>60</v>
      </c>
      <c r="C55" s="52" t="s">
        <v>37</v>
      </c>
      <c r="D55" s="52"/>
      <c r="E55" s="52"/>
      <c r="F55" s="52" t="s">
        <v>56</v>
      </c>
      <c r="G55" s="52" t="s">
        <v>38</v>
      </c>
      <c r="H55" s="52">
        <v>10</v>
      </c>
      <c r="I55" s="52" t="s">
        <v>39</v>
      </c>
      <c r="J55" s="54">
        <f>0.0008*H55</f>
        <v>8.0000000000000002E-3</v>
      </c>
      <c r="K55" s="52"/>
      <c r="L55" s="52"/>
      <c r="M55" s="53"/>
      <c r="N55" s="68"/>
      <c r="O55" s="52"/>
      <c r="P55" s="52"/>
      <c r="Q55" s="71"/>
      <c r="R55" s="71"/>
      <c r="S55"/>
      <c r="T55"/>
      <c r="U55"/>
      <c r="V55"/>
      <c r="W55"/>
    </row>
    <row r="56" spans="1:23" ht="60.75" customHeight="1" x14ac:dyDescent="0.25">
      <c r="A56" s="55">
        <v>34</v>
      </c>
      <c r="B56" s="52" t="s">
        <v>61</v>
      </c>
      <c r="C56" s="52" t="s">
        <v>37</v>
      </c>
      <c r="D56" s="52"/>
      <c r="E56" s="52"/>
      <c r="F56" s="52" t="s">
        <v>56</v>
      </c>
      <c r="G56" s="52" t="s">
        <v>38</v>
      </c>
      <c r="H56" s="52">
        <v>10</v>
      </c>
      <c r="I56" s="52" t="s">
        <v>39</v>
      </c>
      <c r="J56" s="54">
        <f>0.0015*H56</f>
        <v>1.4999999999999999E-2</v>
      </c>
      <c r="K56" s="52"/>
      <c r="L56" s="52"/>
      <c r="M56" s="53"/>
      <c r="N56" s="68"/>
      <c r="O56" s="52"/>
      <c r="P56" s="52"/>
      <c r="Q56" s="71"/>
      <c r="R56" s="71"/>
      <c r="S56"/>
      <c r="T56"/>
      <c r="U56"/>
      <c r="V56"/>
      <c r="W56"/>
    </row>
    <row r="57" spans="1:23" ht="60.75" customHeight="1" x14ac:dyDescent="0.25">
      <c r="A57" s="55">
        <v>35</v>
      </c>
      <c r="B57" s="52" t="s">
        <v>62</v>
      </c>
      <c r="C57" s="52" t="s">
        <v>37</v>
      </c>
      <c r="D57" s="52"/>
      <c r="E57" s="52"/>
      <c r="F57" s="52" t="s">
        <v>56</v>
      </c>
      <c r="G57" s="52" t="s">
        <v>38</v>
      </c>
      <c r="H57" s="52">
        <v>10</v>
      </c>
      <c r="I57" s="52" t="s">
        <v>39</v>
      </c>
      <c r="J57" s="54">
        <f>0.0022*H57</f>
        <v>2.2000000000000002E-2</v>
      </c>
      <c r="K57" s="52"/>
      <c r="L57" s="52"/>
      <c r="M57" s="53"/>
      <c r="N57" s="69"/>
      <c r="O57" s="52"/>
      <c r="P57" s="52"/>
      <c r="Q57" s="72"/>
      <c r="R57" s="72"/>
      <c r="S57"/>
      <c r="T57"/>
      <c r="U57"/>
      <c r="V57"/>
      <c r="W57"/>
    </row>
    <row r="58" spans="1:23" ht="30" customHeight="1" thickBot="1" x14ac:dyDescent="0.35">
      <c r="A58" s="74" t="s">
        <v>2</v>
      </c>
      <c r="B58" s="75"/>
      <c r="C58" s="75"/>
      <c r="D58" s="75"/>
      <c r="E58" s="75"/>
      <c r="F58" s="75"/>
      <c r="G58" s="76"/>
      <c r="H58" s="43"/>
      <c r="I58" s="43"/>
      <c r="J58" s="44">
        <f>SUM(J12:J57)</f>
        <v>73.185449999999975</v>
      </c>
      <c r="K58" s="45"/>
      <c r="L58" s="46"/>
      <c r="M58" s="47"/>
      <c r="N58" s="50"/>
      <c r="O58" s="41"/>
      <c r="P58" s="41"/>
      <c r="Q58" s="49"/>
      <c r="R58" s="51"/>
      <c r="S58"/>
      <c r="T58"/>
      <c r="U58"/>
      <c r="V58"/>
      <c r="W58"/>
    </row>
    <row r="59" spans="1:23" ht="39.950000000000003" customHeight="1" x14ac:dyDescent="0.3">
      <c r="A59" s="19"/>
      <c r="B59" s="15"/>
      <c r="C59" s="66" t="s">
        <v>23</v>
      </c>
      <c r="D59" s="66"/>
      <c r="E59" s="66"/>
      <c r="F59" s="66"/>
      <c r="G59" s="66"/>
      <c r="H59" s="66"/>
      <c r="I59" s="66"/>
      <c r="J59" s="66"/>
      <c r="K59" s="35"/>
      <c r="L59" s="42" t="s">
        <v>22</v>
      </c>
      <c r="M59" s="40"/>
      <c r="N59" s="27"/>
      <c r="O59" s="28"/>
      <c r="P59" s="28"/>
      <c r="Q59" s="29"/>
      <c r="R59" s="29"/>
      <c r="S59" s="32"/>
      <c r="T59"/>
      <c r="U59"/>
      <c r="V59"/>
      <c r="W59"/>
    </row>
    <row r="60" spans="1:23" ht="39.950000000000003" customHeight="1" x14ac:dyDescent="0.3">
      <c r="A60" s="19"/>
      <c r="B60" s="15"/>
      <c r="C60" s="66" t="s">
        <v>40</v>
      </c>
      <c r="D60" s="66"/>
      <c r="E60" s="66"/>
      <c r="F60" s="66"/>
      <c r="G60" s="66"/>
      <c r="H60" s="66"/>
      <c r="I60" s="66"/>
      <c r="J60" s="66"/>
      <c r="K60" s="35"/>
      <c r="L60" s="42" t="s">
        <v>41</v>
      </c>
      <c r="M60" s="40"/>
      <c r="N60" s="27"/>
      <c r="O60" s="28"/>
      <c r="P60" s="28"/>
      <c r="Q60" s="29"/>
      <c r="R60" s="29"/>
      <c r="S60" s="32"/>
      <c r="T60"/>
      <c r="U60"/>
      <c r="V60"/>
      <c r="W60"/>
    </row>
    <row r="61" spans="1:23" ht="39.950000000000003" customHeight="1" x14ac:dyDescent="0.3">
      <c r="A61" s="19"/>
      <c r="B61" s="15"/>
      <c r="C61" s="66" t="s">
        <v>16</v>
      </c>
      <c r="D61" s="66"/>
      <c r="E61" s="66"/>
      <c r="F61" s="66"/>
      <c r="G61" s="66"/>
      <c r="H61" s="66"/>
      <c r="I61" s="66"/>
      <c r="J61" s="66"/>
      <c r="K61" s="35"/>
      <c r="L61" s="42" t="s">
        <v>21</v>
      </c>
      <c r="M61" s="40"/>
      <c r="N61" s="27"/>
      <c r="O61" s="28"/>
      <c r="P61" s="28"/>
      <c r="Q61" s="29"/>
      <c r="R61" s="29"/>
      <c r="S61" s="32"/>
      <c r="T61"/>
      <c r="U61"/>
      <c r="V61"/>
      <c r="W61"/>
    </row>
    <row r="62" spans="1:23" ht="39.950000000000003" customHeight="1" x14ac:dyDescent="0.3">
      <c r="A62" s="19"/>
      <c r="B62" s="15"/>
      <c r="C62" s="66" t="s">
        <v>26</v>
      </c>
      <c r="D62" s="66"/>
      <c r="E62" s="66"/>
      <c r="F62" s="66"/>
      <c r="G62" s="66"/>
      <c r="H62" s="66"/>
      <c r="I62" s="66"/>
      <c r="J62" s="66"/>
      <c r="K62" s="35"/>
      <c r="L62" s="42" t="s">
        <v>27</v>
      </c>
      <c r="M62" s="40"/>
      <c r="N62" s="27"/>
      <c r="O62" s="28"/>
      <c r="P62" s="28"/>
      <c r="Q62" s="29"/>
      <c r="R62" s="29"/>
      <c r="S62" s="32"/>
      <c r="T62"/>
      <c r="U62"/>
      <c r="V62"/>
      <c r="W62"/>
    </row>
    <row r="63" spans="1:23" ht="39.950000000000003" customHeight="1" x14ac:dyDescent="0.3">
      <c r="A63" s="19"/>
      <c r="B63" s="15"/>
      <c r="C63" s="66" t="s">
        <v>24</v>
      </c>
      <c r="D63" s="66"/>
      <c r="E63" s="66"/>
      <c r="F63" s="66"/>
      <c r="G63" s="66"/>
      <c r="H63" s="66"/>
      <c r="I63" s="66"/>
      <c r="J63" s="66"/>
      <c r="K63" s="35"/>
      <c r="L63" s="42" t="s">
        <v>34</v>
      </c>
      <c r="M63" s="40"/>
      <c r="N63" s="27"/>
      <c r="O63" s="28"/>
      <c r="P63" s="28"/>
      <c r="Q63" s="29"/>
      <c r="R63" s="29"/>
      <c r="S63" s="32"/>
      <c r="T63"/>
      <c r="U63"/>
      <c r="V63"/>
      <c r="W63"/>
    </row>
    <row r="64" spans="1:23" ht="39.950000000000003" customHeight="1" x14ac:dyDescent="0.3">
      <c r="A64" s="20"/>
      <c r="B64" s="21"/>
      <c r="C64" s="66" t="s">
        <v>25</v>
      </c>
      <c r="D64" s="66"/>
      <c r="E64" s="66"/>
      <c r="F64" s="66"/>
      <c r="G64" s="66"/>
      <c r="H64" s="66"/>
      <c r="I64" s="66"/>
      <c r="J64" s="66"/>
      <c r="K64" s="39"/>
      <c r="L64" s="42" t="s">
        <v>28</v>
      </c>
      <c r="M64" s="40"/>
      <c r="N64" s="27"/>
      <c r="O64" s="28"/>
      <c r="P64" s="28"/>
      <c r="Q64" s="29"/>
      <c r="R64" s="29"/>
      <c r="S64" s="32"/>
      <c r="T64"/>
      <c r="U64"/>
      <c r="V64"/>
      <c r="W64"/>
    </row>
    <row r="65" spans="14:33" ht="34.5" customHeight="1" x14ac:dyDescent="0.3">
      <c r="N65" s="27"/>
      <c r="O65" s="28"/>
      <c r="P65" s="28"/>
      <c r="Q65" s="29"/>
      <c r="R65" s="29"/>
      <c r="S65" s="32"/>
      <c r="T65"/>
      <c r="U65"/>
      <c r="V65"/>
      <c r="W65"/>
    </row>
    <row r="66" spans="14:33" ht="25.5" customHeight="1" x14ac:dyDescent="0.3">
      <c r="N66" s="22"/>
      <c r="O66" s="16" t="e">
        <f>SUM(#REF!)</f>
        <v>#REF!</v>
      </c>
      <c r="P66" s="17" t="e">
        <f>SUM(#REF!)</f>
        <v>#REF!</v>
      </c>
      <c r="Q66" s="18"/>
      <c r="R66" s="10"/>
      <c r="S66"/>
      <c r="T66"/>
      <c r="U66"/>
      <c r="V66"/>
      <c r="W66"/>
    </row>
    <row r="67" spans="14:33" x14ac:dyDescent="0.3">
      <c r="N67" s="27"/>
      <c r="O67" s="28"/>
      <c r="P67" s="28"/>
      <c r="Q67" s="29"/>
      <c r="R67" s="29"/>
      <c r="S67"/>
      <c r="T67"/>
      <c r="U67"/>
      <c r="V67" s="32"/>
      <c r="W67" s="32"/>
      <c r="X67" s="30"/>
      <c r="Y67" s="30"/>
      <c r="Z67" s="30"/>
      <c r="AA67" s="30"/>
      <c r="AB67" s="30"/>
      <c r="AC67" s="30"/>
      <c r="AD67" s="30"/>
      <c r="AE67" s="30"/>
      <c r="AF67" s="30"/>
      <c r="AG67" s="30"/>
    </row>
    <row r="68" spans="14:33" x14ac:dyDescent="0.3">
      <c r="N68" s="27"/>
      <c r="O68" s="28"/>
      <c r="P68" s="28"/>
      <c r="Q68" s="29"/>
      <c r="R68" s="29"/>
      <c r="S68"/>
      <c r="T68"/>
      <c r="U68"/>
      <c r="V68"/>
      <c r="W68"/>
    </row>
    <row r="69" spans="14:33" x14ac:dyDescent="0.3">
      <c r="N69" s="27"/>
      <c r="O69" s="28"/>
      <c r="P69" s="28"/>
      <c r="Q69" s="29"/>
      <c r="R69" s="29"/>
      <c r="S69"/>
      <c r="T69"/>
      <c r="U69"/>
      <c r="V69"/>
      <c r="W69"/>
    </row>
    <row r="70" spans="14:33" x14ac:dyDescent="0.3">
      <c r="N70" s="27"/>
      <c r="O70" s="28"/>
      <c r="P70" s="28"/>
      <c r="Q70" s="29"/>
      <c r="R70" s="29"/>
      <c r="S70"/>
      <c r="T70"/>
      <c r="U70"/>
      <c r="V70"/>
      <c r="W70"/>
    </row>
    <row r="71" spans="14:33" x14ac:dyDescent="0.3">
      <c r="N71" s="27"/>
      <c r="O71" s="28"/>
      <c r="P71" s="28"/>
      <c r="Q71" s="29"/>
      <c r="R71" s="29"/>
      <c r="S71"/>
      <c r="T71"/>
      <c r="U71"/>
      <c r="V71"/>
      <c r="W71"/>
    </row>
    <row r="72" spans="14:33" x14ac:dyDescent="0.3">
      <c r="N72" s="27"/>
      <c r="O72" s="28"/>
      <c r="P72" s="28"/>
      <c r="Q72" s="29"/>
      <c r="R72" s="29"/>
      <c r="S72"/>
      <c r="T72"/>
      <c r="U72"/>
      <c r="V72"/>
      <c r="W72"/>
    </row>
    <row r="73" spans="14:33" x14ac:dyDescent="0.3">
      <c r="N73" s="27"/>
      <c r="O73" s="28"/>
      <c r="P73" s="28"/>
      <c r="Q73" s="29"/>
      <c r="R73" s="29"/>
      <c r="S73"/>
      <c r="T73"/>
      <c r="U73"/>
      <c r="V73"/>
      <c r="W73"/>
    </row>
    <row r="74" spans="14:33" x14ac:dyDescent="0.3">
      <c r="N74" s="27"/>
      <c r="O74" s="28"/>
      <c r="P74" s="28"/>
      <c r="Q74" s="29"/>
      <c r="R74" s="29"/>
      <c r="S74"/>
      <c r="T74"/>
      <c r="U74"/>
      <c r="V74"/>
      <c r="W74"/>
    </row>
    <row r="75" spans="14:33" x14ac:dyDescent="0.3">
      <c r="N75" s="30"/>
      <c r="O75" s="30"/>
      <c r="P75" s="30"/>
      <c r="Q75" s="30"/>
      <c r="R75" s="30"/>
    </row>
  </sheetData>
  <autoFilter ref="A10:R74"/>
  <mergeCells count="23">
    <mergeCell ref="C62:J62"/>
    <mergeCell ref="C63:J63"/>
    <mergeCell ref="C64:J64"/>
    <mergeCell ref="C61:J61"/>
    <mergeCell ref="C60:J60"/>
    <mergeCell ref="A7:R7"/>
    <mergeCell ref="A8:R8"/>
    <mergeCell ref="A9:Q9"/>
    <mergeCell ref="A58:G58"/>
    <mergeCell ref="C59:J59"/>
    <mergeCell ref="N12:N57"/>
    <mergeCell ref="Q12:Q57"/>
    <mergeCell ref="R12:R57"/>
    <mergeCell ref="X4:AH4"/>
    <mergeCell ref="A5:C5"/>
    <mergeCell ref="L5:N5"/>
    <mergeCell ref="Q5:S5"/>
    <mergeCell ref="A6:R6"/>
    <mergeCell ref="Q2:S2"/>
    <mergeCell ref="Q3:S3"/>
    <mergeCell ref="A4:C4"/>
    <mergeCell ref="L4:N4"/>
    <mergeCell ref="Q4:R4"/>
  </mergeCells>
  <pageMargins left="0.70866141732283472" right="0.70866141732283472" top="0.74803149606299213" bottom="0.74803149606299213" header="0.31496062992125984" footer="0.31496062992125984"/>
  <pageSetup paperSize="9" scale="35" fitToHeight="2" orientation="landscape" r:id="rId1"/>
  <ignoredErrors>
    <ignoredError sqref="J5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Мясников Андрей Владимирович</cp:lastModifiedBy>
  <cp:lastPrinted>2016-10-28T06:01:00Z</cp:lastPrinted>
  <dcterms:created xsi:type="dcterms:W3CDTF">2012-02-09T10:02:29Z</dcterms:created>
  <dcterms:modified xsi:type="dcterms:W3CDTF">2016-11-14T11:28:38Z</dcterms:modified>
</cp:coreProperties>
</file>