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цедуры\Процедуры закупок 2020 г\Услуги\4200284_1_Ремонт резервного статора электродвигателя ДС\1\"/>
    </mc:Choice>
  </mc:AlternateContent>
  <xr:revisionPtr revIDLastSave="0" documentId="13_ncr:1_{D4885708-5085-4BDC-BEA5-AFBD8EC5876F}" xr6:coauthVersionLast="36" xr6:coauthVersionMax="36" xr10:uidLastSave="{00000000-0000-0000-0000-000000000000}"/>
  <bookViews>
    <workbookView xWindow="-345" yWindow="-195" windowWidth="24300" windowHeight="12045" xr2:uid="{00000000-000D-0000-FFFF-FFFF00000000}"/>
  </bookViews>
  <sheets>
    <sheet name="Смета филиала" sheetId="2" r:id="rId1"/>
  </sheets>
  <externalReferences>
    <externalReference r:id="rId2"/>
    <externalReference r:id="rId3"/>
  </externalReferences>
  <definedNames>
    <definedName name="_5" localSheetId="0">[1]акт!#REF!</definedName>
    <definedName name="_5">[2]акт!#REF!</definedName>
    <definedName name="Cell1">#REF!</definedName>
    <definedName name="Cell10_1">#REF!</definedName>
    <definedName name="Cell10_2">#REF!</definedName>
    <definedName name="Cell12">#REF!</definedName>
    <definedName name="Cell13">#REF!</definedName>
    <definedName name="Cell14">#REF!</definedName>
    <definedName name="Cell15">#REF!</definedName>
    <definedName name="Cell16">#REF!</definedName>
    <definedName name="Cell17">#REF!</definedName>
    <definedName name="Cell18">#REF!</definedName>
    <definedName name="Cell19">#REF!</definedName>
    <definedName name="Cell2">#REF!</definedName>
    <definedName name="Cell20">#REF!</definedName>
    <definedName name="Cell21">#REF!</definedName>
    <definedName name="Cell22">#REF!</definedName>
    <definedName name="Cell23">#REF!</definedName>
    <definedName name="Cell24">#REF!</definedName>
    <definedName name="Cell25">#REF!</definedName>
    <definedName name="Cell26">#REF!</definedName>
    <definedName name="Cell27">#REF!</definedName>
    <definedName name="Cell28">#REF!</definedName>
    <definedName name="Cell29">'Смета филиала'!$B$18</definedName>
    <definedName name="Cell3">#REF!</definedName>
    <definedName name="Cell4">#REF!</definedName>
    <definedName name="Cell5">#REF!</definedName>
    <definedName name="Cell6">#REF!</definedName>
    <definedName name="Cell7">#REF!</definedName>
    <definedName name="Cell8">#REF!</definedName>
    <definedName name="Cell9">#REF!</definedName>
    <definedName name="k_torg">'Смета филиала'!#REF!</definedName>
    <definedName name="k_torg2">#REF!</definedName>
    <definedName name="sum_torg">'Смета филиала'!#REF!</definedName>
    <definedName name="_xlnm.Print_Area" localSheetId="0">'Смета филиала'!$A$1:$L$74</definedName>
  </definedNames>
  <calcPr calcId="191029"/>
</workbook>
</file>

<file path=xl/calcChain.xml><?xml version="1.0" encoding="utf-8"?>
<calcChain xmlns="http://schemas.openxmlformats.org/spreadsheetml/2006/main">
  <c r="I73" i="2" l="1"/>
  <c r="I35" i="2"/>
  <c r="I33" i="2"/>
  <c r="L32" i="2" l="1"/>
  <c r="I32" i="2"/>
  <c r="L31" i="2" l="1"/>
  <c r="I31" i="2"/>
  <c r="G6" i="2" l="1"/>
  <c r="H6" i="2"/>
  <c r="D6" i="2"/>
  <c r="C6" i="2"/>
  <c r="I23" i="2" l="1"/>
  <c r="I24" i="2"/>
  <c r="I25" i="2"/>
  <c r="I26" i="2"/>
  <c r="I27" i="2"/>
  <c r="I28" i="2"/>
  <c r="I29" i="2"/>
  <c r="I30" i="2"/>
  <c r="L23" i="2"/>
  <c r="L24" i="2"/>
  <c r="L25" i="2"/>
  <c r="L26" i="2"/>
  <c r="L27" i="2"/>
  <c r="L28" i="2"/>
  <c r="L29" i="2"/>
  <c r="L30" i="2"/>
  <c r="L22" i="2"/>
  <c r="I22" i="2"/>
  <c r="L33" i="2" l="1"/>
  <c r="I41" i="2"/>
  <c r="F6" i="2" l="1"/>
  <c r="E6" i="2" s="1"/>
  <c r="E7" i="2" s="1"/>
  <c r="E8" i="2" s="1"/>
  <c r="E9" i="2" s="1"/>
  <c r="I43" i="2"/>
</calcChain>
</file>

<file path=xl/sharedStrings.xml><?xml version="1.0" encoding="utf-8"?>
<sst xmlns="http://schemas.openxmlformats.org/spreadsheetml/2006/main" count="173" uniqueCount="122">
  <si>
    <t>№ п/п</t>
  </si>
  <si>
    <t>Наименование работ и затрат</t>
  </si>
  <si>
    <t>Коэф.к расценке</t>
  </si>
  <si>
    <t>Ед. изм.</t>
  </si>
  <si>
    <t>Кол-во</t>
  </si>
  <si>
    <t>Всего затрат</t>
  </si>
  <si>
    <t>Итого стоимость материалов</t>
  </si>
  <si>
    <t>Обоснование стоимости</t>
  </si>
  <si>
    <t>Стоимость единицы</t>
  </si>
  <si>
    <t>Стоимость всего</t>
  </si>
  <si>
    <t>Код</t>
  </si>
  <si>
    <t xml:space="preserve">Наименование материалов </t>
  </si>
  <si>
    <t>единицы</t>
  </si>
  <si>
    <t>всего</t>
  </si>
  <si>
    <t>Стоимость, руб</t>
  </si>
  <si>
    <t>Средний разряд работ</t>
  </si>
  <si>
    <t>Трудоемкость чел./часы</t>
  </si>
  <si>
    <t>(наименование работ)</t>
  </si>
  <si>
    <t>(наименование объекта)</t>
  </si>
  <si>
    <t>к=</t>
  </si>
  <si>
    <t>Материалы  заказчика</t>
  </si>
  <si>
    <t>Материалы поставщика</t>
  </si>
  <si>
    <t>Наименование материалов</t>
  </si>
  <si>
    <t>Ремонт резервного статора электродвигателя ДС</t>
  </si>
  <si>
    <t>БЦ 05-0303011001</t>
  </si>
  <si>
    <t>Снятие электродвигателя с фундамента с помощью стационарного грузоподъемного механизма, мощность свыше 1000 до 2000 кВт</t>
  </si>
  <si>
    <t>1 шт.</t>
  </si>
  <si>
    <t>БЦ 05-0302010713</t>
  </si>
  <si>
    <t xml:space="preserve"> Ремонт трехфазных асинхронных электродвигателей без замены обмоток, мощность свыше 1000 до 1250 кВт, при частоте вращения 750об/мин</t>
  </si>
  <si>
    <t>БЦ 05-0302020106</t>
  </si>
  <si>
    <t>Замена обмотки статора корзиночного типа (без изготовления секции), при развернутой длине секции свыше 3 до 3,5м
1,30 - В случае применения стеклослюдинитовой термореактивной изоляции со специалными лаками</t>
  </si>
  <si>
    <t>10 секций</t>
  </si>
  <si>
    <t>БЦ 05-0302060904</t>
  </si>
  <si>
    <t>Восстановление секций обмотки статора электродвигателя переменного тока напряжением 6кВ из старогодной меди: высота секции свыше 50 до 55мм, ширина свыше 13 до 15мм
1,30 - В случае применения стеклослюдинитовой термореактивной изоляции со специалными лаками
1,40 - При изготовлении (восстановлении) секций обмотки в несколько параллелей, применяется коэффициент за вторую параллель
1,30 - При изготовлении (восстановлении) секций обмотки в несколько параллелей, применяется коэффициент свыше двух до шести параллелей, за каждую параллель</t>
  </si>
  <si>
    <t>1 м развернутой</t>
  </si>
  <si>
    <t>Восстановление секций обмотки статора электродвигателя переменного тока напряжением 6кВ из старогодной меди: высота секции свыше 50 до 55мм, ширина свыше 13 до 15мм
1,30 - В случае применения стеклослюдинитовой термореактивной изоляции со специалными лаками
1,40 - При изготовлении (восстановлении) секций обмотки в несколько параллелей, применяется коэффициент за вторую параллель</t>
  </si>
  <si>
    <t>БЦ 05-0302070601</t>
  </si>
  <si>
    <t>Изготовление комплекта пазовых клиньев из гетинакса или стеклотекстолита: мощность электродвигателя свыше 1000 до 2000кВт</t>
  </si>
  <si>
    <t>1 комплект</t>
  </si>
  <si>
    <t>БЦ 05-0302080713</t>
  </si>
  <si>
    <t>Переклиновка пазов статора, мощность электродвигателя свыше 1000 до 1250кВт: частота вращения 750об/мин</t>
  </si>
  <si>
    <t>1 статор</t>
  </si>
  <si>
    <t>БЦ 05-0302120201</t>
  </si>
  <si>
    <t>Сушка обмотки статора, фазного ротора, ротора асинхронного электродвигателя: мощность свыше 1000 до 2000кВт</t>
  </si>
  <si>
    <t>БЦ 05-0302130101</t>
  </si>
  <si>
    <t>Ремонт активной стали статора (ротора) электродвигателей</t>
  </si>
  <si>
    <t>1 тн активной ст</t>
  </si>
  <si>
    <t>БЦ 05-0303021001</t>
  </si>
  <si>
    <t>Итого</t>
  </si>
  <si>
    <t>Индекс к БЦ</t>
  </si>
  <si>
    <t>Доставка в ремонт и из ремонта</t>
  </si>
  <si>
    <t>Стоимость работ:</t>
  </si>
  <si>
    <t>22 1000.02:00127</t>
  </si>
  <si>
    <t>ГОСТ 24222-80</t>
  </si>
  <si>
    <t>кг</t>
  </si>
  <si>
    <t>22 2500.01:00003</t>
  </si>
  <si>
    <t>Смола ЭД-20</t>
  </si>
  <si>
    <t>ГОСТ 10587-84</t>
  </si>
  <si>
    <t>22 9600.01:00004</t>
  </si>
  <si>
    <t>Стеклотекстолит СТЭФ-I 1с-1,0</t>
  </si>
  <si>
    <t>ГОСТ 12652-74</t>
  </si>
  <si>
    <t>22 9600.01:00007</t>
  </si>
  <si>
    <t>Стеклотекстолит СТЭФ-I 1с-0,5</t>
  </si>
  <si>
    <t>22 9600.01:00025</t>
  </si>
  <si>
    <t>Стеклотекстолит СТЭФ-I 1с-4,0</t>
  </si>
  <si>
    <t>23 0000.01:00020</t>
  </si>
  <si>
    <t>Лак КО-916К</t>
  </si>
  <si>
    <t>ТУ 6-02-1-012-89</t>
  </si>
  <si>
    <t>23 0000.01:00074</t>
  </si>
  <si>
    <t>Эмаль НЦ-11 серая</t>
  </si>
  <si>
    <t>ГОСТ 9198-83</t>
  </si>
  <si>
    <t>23 0000.01:00227</t>
  </si>
  <si>
    <t>Эмаль КО-983 красно-коричневая</t>
  </si>
  <si>
    <t>НД Производителя</t>
  </si>
  <si>
    <t>24 1000.01:00001</t>
  </si>
  <si>
    <t>Толуол нефтяной в.с.</t>
  </si>
  <si>
    <t>ГОСТ 14710-78</t>
  </si>
  <si>
    <t>26 4000.01:00039</t>
  </si>
  <si>
    <t>Цинк уксуснокислый 2-в.ч.д.а.</t>
  </si>
  <si>
    <t>ГОСТ 5823-78</t>
  </si>
  <si>
    <t>34 4300.02:00019</t>
  </si>
  <si>
    <t>Электронагреватель ТЭН-101 С 13/0,5 S 220 ф1</t>
  </si>
  <si>
    <t>шт</t>
  </si>
  <si>
    <t>34 9000.03:00082</t>
  </si>
  <si>
    <t>Изолятор ОСК4-6-Б УХЛ2</t>
  </si>
  <si>
    <t>34 9000.09:00052</t>
  </si>
  <si>
    <t>Лента киперная 30</t>
  </si>
  <si>
    <t>м</t>
  </si>
  <si>
    <t>35 0000.02:00119</t>
  </si>
  <si>
    <t>Провод РКГМ 1х95-0,66</t>
  </si>
  <si>
    <t>ТУ 16.К80-09-90</t>
  </si>
  <si>
    <t>59 5000.03:00026</t>
  </si>
  <si>
    <t>Лента ЛЭСБ-0,2х20</t>
  </si>
  <si>
    <t>ГОСТ 5937-81</t>
  </si>
  <si>
    <t>пог. м</t>
  </si>
  <si>
    <t>59 5000.03:00030</t>
  </si>
  <si>
    <t>Лента Элмикатерм 524099 0,1х20мм</t>
  </si>
  <si>
    <t>59 5000.03:00031</t>
  </si>
  <si>
    <t>Лента Элмикатерм 524099 0,13х20мм</t>
  </si>
  <si>
    <t>59 5000.03:00033</t>
  </si>
  <si>
    <t>Лента ЛЭСБ-0,1х20</t>
  </si>
  <si>
    <t>Установка электродвигателя на фундамент с помощью стационарного грузоподъемного механизма, мощность свыше 1000 до 2000 кВт</t>
  </si>
  <si>
    <t>Приложение 2</t>
  </si>
  <si>
    <t xml:space="preserve">                                            Электродвигатель дымососа, Дымосос ДС</t>
  </si>
  <si>
    <t xml:space="preserve">Доплата за вредные условия труда  </t>
  </si>
  <si>
    <t>№/№</t>
  </si>
  <si>
    <t>№ сметы</t>
  </si>
  <si>
    <t>Наименование работ</t>
  </si>
  <si>
    <t>Сметная стоимость, руб.</t>
  </si>
  <si>
    <t>в том числе, руб.</t>
  </si>
  <si>
    <t>Работ</t>
  </si>
  <si>
    <t>Материалов</t>
  </si>
  <si>
    <t>Сводный таблица стоимости</t>
  </si>
  <si>
    <t>Смета №1</t>
  </si>
  <si>
    <t>Доставка электродвигателя</t>
  </si>
  <si>
    <t>Итого:</t>
  </si>
  <si>
    <t>НДС,20%</t>
  </si>
  <si>
    <t>Итого с НДС</t>
  </si>
  <si>
    <t>Пленка фторопластовая ЭО 0,03х30
(кг)</t>
  </si>
  <si>
    <t>к техзаданию</t>
  </si>
  <si>
    <t>Замена прибора теплового контроля одноточечного   (применительно для  замены ТЭН)</t>
  </si>
  <si>
    <t>БЦ8-090404-0501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</si>
</sst>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1"/>
      <name val="Verdana"/>
      <family val="2"/>
      <charset val="204"/>
    </font>
    <font>
      <sz val="11"/>
      <name val="Verdana"/>
      <family val="2"/>
      <charset val="204"/>
    </font>
    <font>
      <i/>
      <sz val="11"/>
      <name val="Verdana"/>
      <family val="2"/>
      <charset val="204"/>
    </font>
    <font>
      <sz val="11"/>
      <color rgb="FFFF0000"/>
      <name val="Verdana"/>
      <family val="2"/>
      <charset val="204"/>
    </font>
    <font>
      <b/>
      <sz val="12"/>
      <color rgb="FFFF000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0" fontId="2" fillId="0" borderId="0" xfId="0" applyFont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4" fontId="6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4" fontId="7" fillId="0" borderId="0" xfId="0" applyNumberFormat="1" applyFont="1" applyFill="1" applyBorder="1" applyAlignment="1">
      <alignment horizontal="center" vertical="justify" wrapText="1"/>
    </xf>
    <xf numFmtId="4" fontId="7" fillId="0" borderId="0" xfId="0" applyNumberFormat="1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justify" wrapText="1"/>
    </xf>
    <xf numFmtId="0" fontId="7" fillId="0" borderId="2" xfId="0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165" fontId="6" fillId="0" borderId="0" xfId="0" applyNumberFormat="1" applyFont="1" applyAlignment="1">
      <alignment horizontal="right" vertical="top"/>
    </xf>
    <xf numFmtId="0" fontId="7" fillId="0" borderId="0" xfId="0" applyFont="1"/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right" vertical="top"/>
    </xf>
    <xf numFmtId="0" fontId="6" fillId="0" borderId="0" xfId="0" applyNumberFormat="1" applyFont="1" applyBorder="1" applyAlignment="1">
      <alignment horizontal="right" vertical="top" wrapText="1"/>
    </xf>
    <xf numFmtId="0" fontId="6" fillId="0" borderId="0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4" fontId="6" fillId="0" borderId="0" xfId="0" applyNumberFormat="1" applyFont="1" applyFill="1" applyAlignment="1">
      <alignment horizontal="center" vertical="top"/>
    </xf>
    <xf numFmtId="165" fontId="6" fillId="0" borderId="0" xfId="0" applyNumberFormat="1" applyFont="1" applyFill="1" applyAlignment="1">
      <alignment horizontal="center" vertical="top"/>
    </xf>
    <xf numFmtId="0" fontId="7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4" fontId="7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top" wrapText="1"/>
    </xf>
    <xf numFmtId="165" fontId="7" fillId="0" borderId="9" xfId="0" applyNumberFormat="1" applyFont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9" fontId="7" fillId="0" borderId="0" xfId="0" quotePrefix="1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left" vertical="top"/>
    </xf>
    <xf numFmtId="4" fontId="7" fillId="0" borderId="0" xfId="0" applyNumberFormat="1" applyFont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center" vertical="top"/>
    </xf>
    <xf numFmtId="4" fontId="7" fillId="0" borderId="0" xfId="0" applyNumberFormat="1" applyFont="1"/>
    <xf numFmtId="0" fontId="7" fillId="0" borderId="0" xfId="0" applyFont="1" applyBorder="1" applyAlignment="1">
      <alignment horizontal="center" vertical="top"/>
    </xf>
    <xf numFmtId="49" fontId="7" fillId="0" borderId="0" xfId="0" quotePrefix="1" applyNumberFormat="1" applyFont="1" applyBorder="1" applyAlignment="1">
      <alignment horizontal="left" vertical="top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9" fontId="6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center" vertical="top"/>
    </xf>
    <xf numFmtId="4" fontId="7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left" vertical="top"/>
    </xf>
    <xf numFmtId="0" fontId="7" fillId="0" borderId="0" xfId="0" applyFont="1" applyFill="1"/>
    <xf numFmtId="0" fontId="2" fillId="0" borderId="0" xfId="0" applyFont="1" applyFill="1" applyAlignment="1">
      <alignment vertical="top"/>
    </xf>
    <xf numFmtId="0" fontId="10" fillId="0" borderId="0" xfId="0" applyFont="1" applyBorder="1" applyAlignment="1">
      <alignment horizontal="center" vertical="top" wrapText="1"/>
    </xf>
    <xf numFmtId="0" fontId="7" fillId="0" borderId="10" xfId="0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top" wrapText="1"/>
    </xf>
    <xf numFmtId="3" fontId="7" fillId="0" borderId="6" xfId="0" applyNumberFormat="1" applyFont="1" applyFill="1" applyBorder="1" applyAlignment="1">
      <alignment horizontal="center" vertical="top"/>
    </xf>
    <xf numFmtId="3" fontId="6" fillId="0" borderId="7" xfId="0" applyNumberFormat="1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3" fontId="6" fillId="0" borderId="8" xfId="0" applyNumberFormat="1" applyFont="1" applyFill="1" applyBorder="1" applyAlignment="1">
      <alignment horizontal="center" vertical="top"/>
    </xf>
    <xf numFmtId="3" fontId="7" fillId="0" borderId="7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Alignment="1">
      <alignment horizontal="right" vertical="top"/>
    </xf>
    <xf numFmtId="0" fontId="7" fillId="0" borderId="0" xfId="0" applyNumberFormat="1" applyFont="1" applyFill="1" applyAlignment="1">
      <alignment horizontal="right" vertical="top"/>
    </xf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justify" wrapText="1"/>
    </xf>
    <xf numFmtId="4" fontId="6" fillId="0" borderId="11" xfId="0" applyNumberFormat="1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justify" wrapText="1"/>
    </xf>
    <xf numFmtId="4" fontId="6" fillId="0" borderId="12" xfId="0" applyNumberFormat="1" applyFont="1" applyFill="1" applyBorder="1" applyAlignment="1">
      <alignment horizontal="center" vertical="justify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104775</xdr:rowOff>
    </xdr:to>
    <xdr:sp macro="" textlink="">
      <xdr:nvSpPr>
        <xdr:cNvPr id="2" name="Text Box 44">
          <a:extLst>
            <a:ext uri="{FF2B5EF4-FFF2-40B4-BE49-F238E27FC236}">
              <a16:creationId xmlns:a16="http://schemas.microsoft.com/office/drawing/2014/main" id="{30ED63C5-A7B3-49F2-B257-D09AEA1B007F}"/>
            </a:ext>
          </a:extLst>
        </xdr:cNvPr>
        <xdr:cNvSpPr txBox="1">
          <a:spLocks noChangeArrowheads="1"/>
        </xdr:cNvSpPr>
      </xdr:nvSpPr>
      <xdr:spPr bwMode="auto">
        <a:xfrm>
          <a:off x="904875" y="2286000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76200" cy="104775"/>
    <xdr:sp macro="" textlink="">
      <xdr:nvSpPr>
        <xdr:cNvPr id="3" name="Text Box 44">
          <a:extLst>
            <a:ext uri="{FF2B5EF4-FFF2-40B4-BE49-F238E27FC236}">
              <a16:creationId xmlns:a16="http://schemas.microsoft.com/office/drawing/2014/main" id="{52E95220-E3A7-4E3C-BF90-704974764BD1}"/>
            </a:ext>
          </a:extLst>
        </xdr:cNvPr>
        <xdr:cNvSpPr txBox="1">
          <a:spLocks noChangeArrowheads="1"/>
        </xdr:cNvSpPr>
      </xdr:nvSpPr>
      <xdr:spPr bwMode="auto">
        <a:xfrm>
          <a:off x="2695575" y="2286000"/>
          <a:ext cx="76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er\c\&#1052;&#1086;&#1080;%20&#1076;&#1086;&#1082;&#1091;&#1084;&#1077;&#1085;&#1090;&#1099;\&#1042;&#1072;&#1089;&#1080;&#1083;&#1100;&#1095;&#1077;&#1085;&#1082;&#1086;\&#1057;&#1084;&#1077;&#1090;&#1099;\&#1057;&#1084;&#1077;&#1090;&#1099;%20&#1061;&#1062;%20&#1084;&#1072;&#1088;&#1090;-&#1089;&#1077;&#1085;&#1090;&#1103;&#1073;&#1088;&#1100;%202003\&#1040;&#1088;&#1084;&#1072;&#1090;&#1091;&#1088;&#1072;\&#1040;&#1088;&#1084;%20&#1042;&#1055;&#1059;\&#1054;&#1082;&#1089;&#1072;&#1085;&#1072;\&#1054;&#1082;&#1089;&#1072;&#1085;&#1072;\&#1052;&#1086;&#1080;%20&#1076;&#1086;&#1082;&#1091;&#1084;&#1077;&#1085;&#1090;&#1099;\&#1057;&#1072;&#1084;&#1086;&#1089;&#1090;\&#1052;&#1086;&#1080;%20&#1076;&#1086;&#1082;&#1091;&#1084;&#1077;&#1085;&#1090;&#1099;\Lenure\Lenure\&#1061;&#1086;&#1079;&#1089;&#1087;&#1086;&#1089;&#1086;&#1073;\&#1056;&#1077;&#1084;&#1086;&#1085;&#1090;\&#1058;&#1077;&#1082;&#1091;&#1097;&#1080;&#1077;%20&#1076;&#1086;&#1082;&#1091;&#1084;&#1077;&#1085;&#1090;&#1099;\&#1040;&#1082;&#1090;&#1099;\&#1040;&#1082;&#1090;%20&#1076;&#1077;&#1082;&#1072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er\c\&#1052;&#1086;&#1080;%20&#1076;&#1086;&#1082;&#1091;&#1084;&#1077;&#1085;&#1090;&#1099;\&#1042;&#1072;&#1089;&#1080;&#1083;&#1100;&#1095;&#1077;&#1085;&#1082;&#1086;\&#1057;&#1084;&#1077;&#1090;&#1099;\&#1057;&#1084;&#1077;&#1090;&#1099;%20&#1061;&#1062;%20&#1084;&#1072;&#1088;&#1090;-&#1089;&#1077;&#1085;&#1090;&#1103;&#1073;&#1088;&#1100;%202003\&#1040;&#1088;&#1084;&#1072;&#1090;&#1091;&#1088;&#1072;\&#1040;&#1088;&#1084;%20&#1042;&#1055;&#1059;\&#1054;&#1082;&#1089;&#1072;&#1085;&#1072;\&#1054;&#1082;&#1089;&#1072;&#1085;&#1072;\&#1057;&#1072;&#1084;&#1086;&#1089;&#1090;\&#1052;&#1086;&#1080;%20&#1076;&#1086;&#1082;&#1091;&#1084;&#1077;&#1085;&#1090;&#1099;\Lenure\Lenure\&#1061;&#1086;&#1079;&#1089;&#1087;&#1086;&#1089;&#1086;&#1073;\&#1056;&#1077;&#1084;&#1086;&#1085;&#1090;\&#1058;&#1077;&#1082;&#1091;&#1097;&#1080;&#1077;%20&#1076;&#1086;&#1082;&#1091;&#1084;&#1077;&#1085;&#1090;&#1099;\&#1040;&#1082;&#1090;&#1099;\&#1040;&#1082;&#1090;%20&#1076;&#1077;&#1082;&#1072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0"/>
  <sheetViews>
    <sheetView tabSelected="1" zoomScale="75" zoomScaleNormal="75" zoomScaleSheetLayoutView="75" workbookViewId="0">
      <selection activeCell="C76" sqref="C76:G84"/>
    </sheetView>
  </sheetViews>
  <sheetFormatPr defaultRowHeight="15.75" x14ac:dyDescent="0.2"/>
  <cols>
    <col min="1" max="1" width="6.140625" style="2" customWidth="1"/>
    <col min="2" max="2" width="6" style="4" customWidth="1"/>
    <col min="3" max="3" width="20.7109375" style="1" customWidth="1"/>
    <col min="4" max="4" width="57.7109375" style="1" customWidth="1"/>
    <col min="5" max="5" width="20.42578125" style="3" customWidth="1"/>
    <col min="6" max="6" width="19.28515625" style="1" customWidth="1"/>
    <col min="7" max="7" width="18" style="4" customWidth="1"/>
    <col min="8" max="8" width="18.7109375" style="5" customWidth="1"/>
    <col min="9" max="9" width="17.85546875" style="6" customWidth="1"/>
    <col min="10" max="10" width="15.5703125" style="7" customWidth="1"/>
    <col min="11" max="11" width="15.28515625" style="7" customWidth="1"/>
    <col min="12" max="12" width="15.42578125" style="7" customWidth="1"/>
    <col min="13" max="16384" width="9.140625" style="2"/>
  </cols>
  <sheetData>
    <row r="1" spans="2:12" ht="15.75" customHeight="1" x14ac:dyDescent="0.2">
      <c r="B1" s="40"/>
      <c r="C1" s="98"/>
      <c r="D1" s="98"/>
      <c r="E1" s="102"/>
      <c r="F1" s="98"/>
      <c r="G1" s="41"/>
      <c r="H1" s="43"/>
      <c r="I1" s="37"/>
      <c r="J1" s="38" t="s">
        <v>102</v>
      </c>
      <c r="K1" s="38"/>
      <c r="L1" s="38"/>
    </row>
    <row r="2" spans="2:12" ht="15.75" customHeight="1" x14ac:dyDescent="0.2">
      <c r="B2" s="14"/>
      <c r="C2" s="15"/>
      <c r="D2" s="16" t="s">
        <v>112</v>
      </c>
      <c r="E2" s="17"/>
      <c r="F2" s="15"/>
      <c r="G2" s="14"/>
      <c r="H2" s="18"/>
      <c r="I2" s="37"/>
      <c r="J2" s="38" t="s">
        <v>119</v>
      </c>
      <c r="K2" s="38"/>
      <c r="L2" s="38"/>
    </row>
    <row r="3" spans="2:12" ht="15.75" customHeight="1" x14ac:dyDescent="0.2">
      <c r="B3" s="14"/>
      <c r="C3" s="15"/>
      <c r="D3" s="15"/>
      <c r="E3" s="17"/>
      <c r="F3" s="15"/>
      <c r="G3" s="14"/>
      <c r="H3" s="18"/>
      <c r="I3" s="37"/>
      <c r="J3" s="38"/>
      <c r="K3" s="38"/>
      <c r="L3" s="38"/>
    </row>
    <row r="4" spans="2:12" ht="15.75" customHeight="1" x14ac:dyDescent="0.2">
      <c r="B4" s="136" t="s">
        <v>105</v>
      </c>
      <c r="C4" s="136" t="s">
        <v>106</v>
      </c>
      <c r="D4" s="137" t="s">
        <v>107</v>
      </c>
      <c r="E4" s="139" t="s">
        <v>108</v>
      </c>
      <c r="F4" s="134" t="s">
        <v>109</v>
      </c>
      <c r="G4" s="135"/>
      <c r="H4" s="135"/>
      <c r="I4" s="37"/>
      <c r="J4" s="38"/>
      <c r="K4" s="38"/>
      <c r="L4" s="38"/>
    </row>
    <row r="5" spans="2:12" ht="45" customHeight="1" x14ac:dyDescent="0.2">
      <c r="B5" s="136"/>
      <c r="C5" s="136"/>
      <c r="D5" s="138"/>
      <c r="E5" s="136"/>
      <c r="F5" s="19" t="s">
        <v>110</v>
      </c>
      <c r="G5" s="19" t="s">
        <v>111</v>
      </c>
      <c r="H5" s="19" t="s">
        <v>114</v>
      </c>
      <c r="I5" s="37"/>
      <c r="J5" s="38"/>
      <c r="K5" s="38"/>
      <c r="L5" s="38"/>
    </row>
    <row r="6" spans="2:12" ht="39.75" customHeight="1" x14ac:dyDescent="0.2">
      <c r="B6" s="25">
        <v>1</v>
      </c>
      <c r="C6" s="25" t="str">
        <f>D12</f>
        <v>Смета №1</v>
      </c>
      <c r="D6" s="25" t="str">
        <f>D13</f>
        <v>Ремонт резервного статора электродвигателя ДС</v>
      </c>
      <c r="E6" s="26">
        <f>F6+G6+H6</f>
        <v>665095.72639999993</v>
      </c>
      <c r="F6" s="27">
        <f>I35</f>
        <v>665095.72639999993</v>
      </c>
      <c r="G6" s="27">
        <f>I70</f>
        <v>0</v>
      </c>
      <c r="H6" s="27">
        <f>I40</f>
        <v>0</v>
      </c>
      <c r="I6" s="39"/>
      <c r="J6" s="38"/>
      <c r="K6" s="38"/>
      <c r="L6" s="38"/>
    </row>
    <row r="7" spans="2:12" ht="19.5" customHeight="1" x14ac:dyDescent="0.2">
      <c r="B7" s="20"/>
      <c r="C7" s="21"/>
      <c r="D7" s="22" t="s">
        <v>115</v>
      </c>
      <c r="E7" s="28">
        <f>E6</f>
        <v>665095.72639999993</v>
      </c>
      <c r="F7" s="24"/>
      <c r="G7" s="24"/>
      <c r="H7" s="24"/>
      <c r="I7" s="37"/>
      <c r="J7" s="38"/>
      <c r="K7" s="38"/>
      <c r="L7" s="38"/>
    </row>
    <row r="8" spans="2:12" ht="15.75" customHeight="1" x14ac:dyDescent="0.2">
      <c r="B8" s="20"/>
      <c r="C8" s="21"/>
      <c r="D8" s="22" t="s">
        <v>116</v>
      </c>
      <c r="E8" s="23">
        <f>E7*0.2</f>
        <v>133019.14528</v>
      </c>
      <c r="F8" s="24"/>
      <c r="G8" s="24"/>
      <c r="H8" s="24"/>
      <c r="I8" s="37"/>
      <c r="J8" s="38"/>
      <c r="K8" s="38"/>
      <c r="L8" s="38"/>
    </row>
    <row r="9" spans="2:12" ht="15.75" customHeight="1" x14ac:dyDescent="0.2">
      <c r="B9" s="20"/>
      <c r="C9" s="21"/>
      <c r="D9" s="22" t="s">
        <v>117</v>
      </c>
      <c r="E9" s="28">
        <f>E7+E8+0.01</f>
        <v>798114.88167999987</v>
      </c>
      <c r="F9" s="24"/>
      <c r="G9" s="24"/>
      <c r="H9" s="24"/>
      <c r="I9" s="37"/>
      <c r="J9" s="38"/>
      <c r="K9" s="38"/>
      <c r="L9" s="38"/>
    </row>
    <row r="10" spans="2:12" ht="15.75" customHeight="1" x14ac:dyDescent="0.2">
      <c r="B10" s="20"/>
      <c r="C10" s="21"/>
      <c r="D10" s="22"/>
      <c r="E10" s="23"/>
      <c r="F10" s="24"/>
      <c r="G10" s="24"/>
      <c r="H10" s="24"/>
      <c r="I10" s="37"/>
      <c r="J10" s="38"/>
      <c r="K10" s="38"/>
      <c r="L10" s="38"/>
    </row>
    <row r="11" spans="2:12" ht="15.75" customHeight="1" x14ac:dyDescent="0.2">
      <c r="B11" s="20"/>
      <c r="C11" s="21"/>
      <c r="D11" s="22"/>
      <c r="E11" s="23"/>
      <c r="F11" s="24"/>
      <c r="G11" s="24"/>
      <c r="H11" s="24"/>
      <c r="I11" s="37"/>
      <c r="J11" s="38"/>
      <c r="K11" s="38"/>
      <c r="L11" s="38"/>
    </row>
    <row r="12" spans="2:12" ht="15.75" customHeight="1" x14ac:dyDescent="0.2">
      <c r="B12" s="40"/>
      <c r="C12" s="98"/>
      <c r="D12" s="41" t="s">
        <v>113</v>
      </c>
      <c r="E12" s="42"/>
      <c r="F12" s="98"/>
      <c r="G12" s="41"/>
      <c r="H12" s="43"/>
      <c r="I12" s="37"/>
      <c r="J12" s="38"/>
      <c r="K12" s="38"/>
      <c r="L12" s="38"/>
    </row>
    <row r="13" spans="2:12" x14ac:dyDescent="0.2">
      <c r="B13" s="98"/>
      <c r="C13" s="98"/>
      <c r="D13" s="140" t="s">
        <v>23</v>
      </c>
      <c r="E13" s="141"/>
      <c r="F13" s="141"/>
      <c r="G13" s="141"/>
      <c r="H13" s="43"/>
      <c r="I13" s="44"/>
      <c r="J13" s="38"/>
      <c r="K13" s="38"/>
      <c r="L13" s="38"/>
    </row>
    <row r="14" spans="2:12" x14ac:dyDescent="0.2">
      <c r="B14" s="98"/>
      <c r="C14" s="98"/>
      <c r="D14" s="114" t="s">
        <v>17</v>
      </c>
      <c r="E14" s="42"/>
      <c r="F14" s="98"/>
      <c r="G14" s="41"/>
      <c r="H14" s="43"/>
      <c r="I14" s="45"/>
      <c r="J14" s="38"/>
      <c r="K14" s="38"/>
      <c r="L14" s="38"/>
    </row>
    <row r="15" spans="2:12" x14ac:dyDescent="0.2">
      <c r="B15" s="140" t="s">
        <v>103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</row>
    <row r="16" spans="2:12" x14ac:dyDescent="0.2">
      <c r="B16" s="98"/>
      <c r="C16" s="98"/>
      <c r="D16" s="114" t="s">
        <v>18</v>
      </c>
      <c r="E16" s="42"/>
      <c r="F16" s="98"/>
      <c r="G16" s="41"/>
      <c r="H16" s="43"/>
      <c r="I16" s="46"/>
      <c r="J16" s="38"/>
      <c r="K16" s="38"/>
      <c r="L16" s="38"/>
    </row>
    <row r="17" spans="2:13" s="8" customFormat="1" x14ac:dyDescent="0.2">
      <c r="B17" s="98"/>
      <c r="C17" s="38"/>
      <c r="D17" s="15"/>
      <c r="E17" s="128"/>
      <c r="F17" s="129"/>
      <c r="G17" s="129"/>
      <c r="H17" s="47"/>
      <c r="I17" s="48"/>
      <c r="J17" s="38"/>
      <c r="K17" s="38"/>
      <c r="L17" s="38"/>
    </row>
    <row r="18" spans="2:13" ht="16.5" thickBot="1" x14ac:dyDescent="0.25">
      <c r="B18" s="98"/>
      <c r="C18" s="38"/>
      <c r="D18" s="15"/>
      <c r="E18" s="128"/>
      <c r="F18" s="129"/>
      <c r="G18" s="129"/>
      <c r="H18" s="47"/>
      <c r="I18" s="48"/>
      <c r="J18" s="38"/>
      <c r="K18" s="38"/>
      <c r="L18" s="38"/>
    </row>
    <row r="19" spans="2:13" ht="16.5" thickBot="1" x14ac:dyDescent="0.25">
      <c r="B19" s="124" t="s">
        <v>0</v>
      </c>
      <c r="C19" s="124" t="s">
        <v>7</v>
      </c>
      <c r="D19" s="118" t="s">
        <v>1</v>
      </c>
      <c r="E19" s="120" t="s">
        <v>2</v>
      </c>
      <c r="F19" s="124" t="s">
        <v>3</v>
      </c>
      <c r="G19" s="124" t="s">
        <v>4</v>
      </c>
      <c r="H19" s="122" t="s">
        <v>14</v>
      </c>
      <c r="I19" s="123"/>
      <c r="J19" s="124" t="s">
        <v>15</v>
      </c>
      <c r="K19" s="122" t="s">
        <v>16</v>
      </c>
      <c r="L19" s="127"/>
    </row>
    <row r="20" spans="2:13" s="10" customFormat="1" thickBot="1" x14ac:dyDescent="0.25">
      <c r="B20" s="125"/>
      <c r="C20" s="125"/>
      <c r="D20" s="119"/>
      <c r="E20" s="121"/>
      <c r="F20" s="125"/>
      <c r="G20" s="125"/>
      <c r="H20" s="49" t="s">
        <v>12</v>
      </c>
      <c r="I20" s="50" t="s">
        <v>13</v>
      </c>
      <c r="J20" s="125"/>
      <c r="K20" s="49" t="s">
        <v>12</v>
      </c>
      <c r="L20" s="50" t="s">
        <v>13</v>
      </c>
      <c r="M20" s="9"/>
    </row>
    <row r="21" spans="2:13" s="11" customFormat="1" ht="16.5" thickBot="1" x14ac:dyDescent="0.25"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51">
        <v>6</v>
      </c>
      <c r="H21" s="51">
        <v>7</v>
      </c>
      <c r="I21" s="51">
        <v>8</v>
      </c>
      <c r="J21" s="51">
        <v>9</v>
      </c>
      <c r="K21" s="51">
        <v>10</v>
      </c>
      <c r="L21" s="51">
        <v>11</v>
      </c>
    </row>
    <row r="22" spans="2:13" s="11" customFormat="1" ht="48.75" customHeight="1" x14ac:dyDescent="0.2">
      <c r="B22" s="29">
        <v>1</v>
      </c>
      <c r="C22" s="30" t="s">
        <v>24</v>
      </c>
      <c r="D22" s="31" t="s">
        <v>25</v>
      </c>
      <c r="E22" s="32">
        <v>1</v>
      </c>
      <c r="F22" s="29" t="s">
        <v>26</v>
      </c>
      <c r="G22" s="29">
        <v>1</v>
      </c>
      <c r="H22" s="32">
        <v>953</v>
      </c>
      <c r="I22" s="32">
        <f>E22*G22*H22</f>
        <v>953</v>
      </c>
      <c r="J22" s="33">
        <v>3.4</v>
      </c>
      <c r="K22" s="34">
        <v>5.9</v>
      </c>
      <c r="L22" s="34">
        <f>E22*G22*K22</f>
        <v>5.9</v>
      </c>
    </row>
    <row r="23" spans="2:13" s="11" customFormat="1" ht="65.25" customHeight="1" x14ac:dyDescent="0.2">
      <c r="B23" s="29">
        <v>2</v>
      </c>
      <c r="C23" s="30" t="s">
        <v>27</v>
      </c>
      <c r="D23" s="31" t="s">
        <v>28</v>
      </c>
      <c r="E23" s="32">
        <v>1</v>
      </c>
      <c r="F23" s="29" t="s">
        <v>26</v>
      </c>
      <c r="G23" s="29">
        <v>1</v>
      </c>
      <c r="H23" s="32">
        <v>16947</v>
      </c>
      <c r="I23" s="32">
        <f t="shared" ref="I23:I30" si="0">E23*G23*H23</f>
        <v>16947</v>
      </c>
      <c r="J23" s="33">
        <v>4</v>
      </c>
      <c r="K23" s="34">
        <v>97.8</v>
      </c>
      <c r="L23" s="34">
        <f t="shared" ref="L23:L30" si="1">E23*G23*K23</f>
        <v>97.8</v>
      </c>
    </row>
    <row r="24" spans="2:13" s="11" customFormat="1" ht="99" customHeight="1" x14ac:dyDescent="0.2">
      <c r="B24" s="29">
        <v>3</v>
      </c>
      <c r="C24" s="30" t="s">
        <v>29</v>
      </c>
      <c r="D24" s="31" t="s">
        <v>30</v>
      </c>
      <c r="E24" s="32">
        <v>1.3</v>
      </c>
      <c r="F24" s="29" t="s">
        <v>31</v>
      </c>
      <c r="G24" s="29">
        <v>14.4</v>
      </c>
      <c r="H24" s="32">
        <v>5962</v>
      </c>
      <c r="I24" s="32">
        <f t="shared" si="0"/>
        <v>111608.64000000001</v>
      </c>
      <c r="J24" s="33">
        <v>4</v>
      </c>
      <c r="K24" s="34">
        <v>34.4</v>
      </c>
      <c r="L24" s="34">
        <f t="shared" si="1"/>
        <v>643.96800000000007</v>
      </c>
    </row>
    <row r="25" spans="2:13" s="11" customFormat="1" ht="227.25" customHeight="1" x14ac:dyDescent="0.2">
      <c r="B25" s="29">
        <v>4</v>
      </c>
      <c r="C25" s="30" t="s">
        <v>32</v>
      </c>
      <c r="D25" s="31" t="s">
        <v>33</v>
      </c>
      <c r="E25" s="35">
        <v>2.21</v>
      </c>
      <c r="F25" s="29" t="s">
        <v>34</v>
      </c>
      <c r="G25" s="29">
        <v>220.32</v>
      </c>
      <c r="H25" s="32">
        <v>572</v>
      </c>
      <c r="I25" s="32">
        <f t="shared" si="0"/>
        <v>278510.91839999997</v>
      </c>
      <c r="J25" s="33">
        <v>4</v>
      </c>
      <c r="K25" s="34">
        <v>3.3</v>
      </c>
      <c r="L25" s="34">
        <f t="shared" si="1"/>
        <v>1606.7937599999998</v>
      </c>
    </row>
    <row r="26" spans="2:13" s="11" customFormat="1" ht="159.75" customHeight="1" x14ac:dyDescent="0.2">
      <c r="B26" s="29">
        <v>5</v>
      </c>
      <c r="C26" s="30" t="s">
        <v>32</v>
      </c>
      <c r="D26" s="31" t="s">
        <v>35</v>
      </c>
      <c r="E26" s="35">
        <v>1.7</v>
      </c>
      <c r="F26" s="29" t="s">
        <v>34</v>
      </c>
      <c r="G26" s="29">
        <v>220.32</v>
      </c>
      <c r="H26" s="32">
        <v>572</v>
      </c>
      <c r="I26" s="32">
        <f t="shared" si="0"/>
        <v>214239.16799999998</v>
      </c>
      <c r="J26" s="33">
        <v>4</v>
      </c>
      <c r="K26" s="34">
        <v>3.3</v>
      </c>
      <c r="L26" s="34">
        <f t="shared" si="1"/>
        <v>1235.9951999999998</v>
      </c>
    </row>
    <row r="27" spans="2:13" s="11" customFormat="1" ht="42.75" x14ac:dyDescent="0.2">
      <c r="B27" s="29">
        <v>6</v>
      </c>
      <c r="C27" s="30" t="s">
        <v>36</v>
      </c>
      <c r="D27" s="36" t="s">
        <v>37</v>
      </c>
      <c r="E27" s="32">
        <v>1</v>
      </c>
      <c r="F27" s="29" t="s">
        <v>38</v>
      </c>
      <c r="G27" s="29">
        <v>1</v>
      </c>
      <c r="H27" s="32">
        <v>4247</v>
      </c>
      <c r="I27" s="32">
        <f t="shared" si="0"/>
        <v>4247</v>
      </c>
      <c r="J27" s="33">
        <v>3</v>
      </c>
      <c r="K27" s="34">
        <v>27.6</v>
      </c>
      <c r="L27" s="34">
        <f t="shared" si="1"/>
        <v>27.6</v>
      </c>
    </row>
    <row r="28" spans="2:13" s="11" customFormat="1" ht="42.75" x14ac:dyDescent="0.2">
      <c r="B28" s="29">
        <v>7</v>
      </c>
      <c r="C28" s="30" t="s">
        <v>39</v>
      </c>
      <c r="D28" s="36" t="s">
        <v>40</v>
      </c>
      <c r="E28" s="32">
        <v>1</v>
      </c>
      <c r="F28" s="29" t="s">
        <v>41</v>
      </c>
      <c r="G28" s="29">
        <v>1</v>
      </c>
      <c r="H28" s="32">
        <v>3103</v>
      </c>
      <c r="I28" s="32">
        <f t="shared" si="0"/>
        <v>3103</v>
      </c>
      <c r="J28" s="33">
        <v>3.5</v>
      </c>
      <c r="K28" s="34">
        <v>19</v>
      </c>
      <c r="L28" s="34">
        <f t="shared" si="1"/>
        <v>19</v>
      </c>
    </row>
    <row r="29" spans="2:13" s="11" customFormat="1" ht="42.75" x14ac:dyDescent="0.2">
      <c r="B29" s="29">
        <v>8</v>
      </c>
      <c r="C29" s="30" t="s">
        <v>42</v>
      </c>
      <c r="D29" s="36" t="s">
        <v>43</v>
      </c>
      <c r="E29" s="32">
        <v>1</v>
      </c>
      <c r="F29" s="29" t="s">
        <v>26</v>
      </c>
      <c r="G29" s="29">
        <v>1</v>
      </c>
      <c r="H29" s="32">
        <v>7882</v>
      </c>
      <c r="I29" s="32">
        <f t="shared" si="0"/>
        <v>7882</v>
      </c>
      <c r="J29" s="33">
        <v>4</v>
      </c>
      <c r="K29" s="34">
        <v>45.5</v>
      </c>
      <c r="L29" s="34">
        <f t="shared" si="1"/>
        <v>45.5</v>
      </c>
    </row>
    <row r="30" spans="2:13" s="11" customFormat="1" ht="28.5" x14ac:dyDescent="0.2">
      <c r="B30" s="29">
        <v>9</v>
      </c>
      <c r="C30" s="30" t="s">
        <v>44</v>
      </c>
      <c r="D30" s="36" t="s">
        <v>45</v>
      </c>
      <c r="E30" s="100">
        <v>1</v>
      </c>
      <c r="F30" s="29" t="s">
        <v>46</v>
      </c>
      <c r="G30" s="29">
        <v>1</v>
      </c>
      <c r="H30" s="32">
        <v>24379</v>
      </c>
      <c r="I30" s="32">
        <f t="shared" si="0"/>
        <v>24379</v>
      </c>
      <c r="J30" s="33">
        <v>4</v>
      </c>
      <c r="K30" s="34">
        <v>140.80000000000001</v>
      </c>
      <c r="L30" s="34">
        <f t="shared" si="1"/>
        <v>140.80000000000001</v>
      </c>
    </row>
    <row r="31" spans="2:13" s="11" customFormat="1" ht="42.75" x14ac:dyDescent="0.2">
      <c r="B31" s="29">
        <v>10</v>
      </c>
      <c r="C31" s="30" t="s">
        <v>47</v>
      </c>
      <c r="D31" s="31" t="s">
        <v>101</v>
      </c>
      <c r="E31" s="100">
        <v>1</v>
      </c>
      <c r="F31" s="97" t="s">
        <v>26</v>
      </c>
      <c r="G31" s="97">
        <v>1</v>
      </c>
      <c r="H31" s="100">
        <v>1442</v>
      </c>
      <c r="I31" s="93">
        <f t="shared" ref="I31" si="2">E31*G31*H31</f>
        <v>1442</v>
      </c>
      <c r="J31" s="94">
        <v>3.4</v>
      </c>
      <c r="K31" s="95">
        <v>8.9</v>
      </c>
      <c r="L31" s="95">
        <f t="shared" ref="L31" si="3">E31*G31*K31</f>
        <v>8.9</v>
      </c>
      <c r="M31" s="105"/>
    </row>
    <row r="32" spans="2:13" s="11" customFormat="1" ht="42.75" x14ac:dyDescent="0.2">
      <c r="B32" s="29">
        <v>11</v>
      </c>
      <c r="C32" s="107" t="s">
        <v>121</v>
      </c>
      <c r="D32" s="108" t="s">
        <v>120</v>
      </c>
      <c r="E32" s="26">
        <v>1</v>
      </c>
      <c r="F32" s="109" t="s">
        <v>26</v>
      </c>
      <c r="G32" s="110">
        <v>8</v>
      </c>
      <c r="H32" s="26">
        <v>223</v>
      </c>
      <c r="I32" s="111">
        <f t="shared" ref="I32" si="4">E32*G32*H32</f>
        <v>1784</v>
      </c>
      <c r="J32" s="112">
        <v>4</v>
      </c>
      <c r="K32" s="113">
        <v>1.5</v>
      </c>
      <c r="L32" s="113">
        <f t="shared" ref="L32" si="5">E32*G32*K32</f>
        <v>12</v>
      </c>
    </row>
    <row r="33" spans="2:13" s="12" customFormat="1" x14ac:dyDescent="0.2">
      <c r="B33" s="52"/>
      <c r="C33" s="53"/>
      <c r="D33" s="54" t="s">
        <v>48</v>
      </c>
      <c r="E33" s="55"/>
      <c r="F33" s="52"/>
      <c r="G33" s="52"/>
      <c r="H33" s="55"/>
      <c r="I33" s="55">
        <f>SUM(I22:I32)</f>
        <v>665095.72639999993</v>
      </c>
      <c r="J33" s="56"/>
      <c r="K33" s="57"/>
      <c r="L33" s="57">
        <f>SUM(L22:L30)</f>
        <v>3823.3569600000001</v>
      </c>
    </row>
    <row r="34" spans="2:13" s="13" customFormat="1" ht="24" customHeight="1" x14ac:dyDescent="0.2">
      <c r="B34" s="99"/>
      <c r="C34" s="58"/>
      <c r="D34" s="59" t="s">
        <v>104</v>
      </c>
      <c r="E34" s="60" t="s">
        <v>19</v>
      </c>
      <c r="F34" s="99">
        <v>1</v>
      </c>
      <c r="G34" s="99"/>
      <c r="H34" s="60"/>
      <c r="I34" s="60"/>
      <c r="J34" s="61"/>
      <c r="K34" s="62"/>
      <c r="L34" s="62"/>
    </row>
    <row r="35" spans="2:13" s="13" customFormat="1" ht="18.75" customHeight="1" x14ac:dyDescent="0.2">
      <c r="B35" s="99"/>
      <c r="C35" s="58"/>
      <c r="D35" s="59" t="s">
        <v>49</v>
      </c>
      <c r="E35" s="60" t="s">
        <v>19</v>
      </c>
      <c r="F35" s="99">
        <v>1</v>
      </c>
      <c r="G35" s="99"/>
      <c r="H35" s="60"/>
      <c r="I35" s="60">
        <f>I33*F34*F35</f>
        <v>665095.72639999993</v>
      </c>
      <c r="J35" s="61"/>
      <c r="K35" s="62"/>
      <c r="L35" s="62"/>
    </row>
    <row r="36" spans="2:13" s="11" customFormat="1" ht="24.75" customHeight="1" thickBot="1" x14ac:dyDescent="0.25">
      <c r="B36" s="99"/>
      <c r="C36" s="58"/>
      <c r="D36" s="59"/>
      <c r="E36" s="60"/>
      <c r="F36" s="99"/>
      <c r="G36" s="99"/>
      <c r="H36" s="60"/>
      <c r="I36" s="60"/>
      <c r="J36" s="61"/>
      <c r="K36" s="62"/>
      <c r="L36" s="62"/>
    </row>
    <row r="37" spans="2:13" ht="16.5" thickBot="1" x14ac:dyDescent="0.25">
      <c r="B37" s="124" t="s">
        <v>0</v>
      </c>
      <c r="C37" s="124" t="s">
        <v>7</v>
      </c>
      <c r="D37" s="118" t="s">
        <v>1</v>
      </c>
      <c r="E37" s="120" t="s">
        <v>2</v>
      </c>
      <c r="F37" s="124" t="s">
        <v>3</v>
      </c>
      <c r="G37" s="124" t="s">
        <v>4</v>
      </c>
      <c r="H37" s="122" t="s">
        <v>14</v>
      </c>
      <c r="I37" s="126"/>
      <c r="J37" s="115"/>
      <c r="K37" s="116"/>
      <c r="L37" s="116"/>
      <c r="M37" s="8"/>
    </row>
    <row r="38" spans="2:13" s="10" customFormat="1" thickBot="1" x14ac:dyDescent="0.25">
      <c r="B38" s="125"/>
      <c r="C38" s="125"/>
      <c r="D38" s="119"/>
      <c r="E38" s="121"/>
      <c r="F38" s="125"/>
      <c r="G38" s="125"/>
      <c r="H38" s="49" t="s">
        <v>12</v>
      </c>
      <c r="I38" s="63" t="s">
        <v>13</v>
      </c>
      <c r="J38" s="115"/>
      <c r="K38" s="64"/>
      <c r="L38" s="65"/>
      <c r="M38" s="9"/>
    </row>
    <row r="39" spans="2:13" s="11" customFormat="1" ht="16.5" thickBot="1" x14ac:dyDescent="0.25">
      <c r="B39" s="51">
        <v>1</v>
      </c>
      <c r="C39" s="51">
        <v>2</v>
      </c>
      <c r="D39" s="51">
        <v>3</v>
      </c>
      <c r="E39" s="51">
        <v>4</v>
      </c>
      <c r="F39" s="51">
        <v>5</v>
      </c>
      <c r="G39" s="51">
        <v>6</v>
      </c>
      <c r="H39" s="51">
        <v>7</v>
      </c>
      <c r="I39" s="66">
        <v>8</v>
      </c>
      <c r="J39" s="52"/>
      <c r="K39" s="52"/>
      <c r="L39" s="52"/>
    </row>
    <row r="40" spans="2:13" s="11" customFormat="1" x14ac:dyDescent="0.2">
      <c r="B40" s="29">
        <v>12</v>
      </c>
      <c r="C40" s="30"/>
      <c r="D40" s="31" t="s">
        <v>50</v>
      </c>
      <c r="E40" s="32">
        <v>1</v>
      </c>
      <c r="F40" s="29"/>
      <c r="G40" s="29">
        <v>1</v>
      </c>
      <c r="H40" s="32"/>
      <c r="I40" s="32">
        <v>0</v>
      </c>
      <c r="J40" s="61"/>
      <c r="K40" s="62"/>
      <c r="L40" s="62"/>
    </row>
    <row r="41" spans="2:13" s="12" customFormat="1" x14ac:dyDescent="0.2">
      <c r="B41" s="52"/>
      <c r="C41" s="53"/>
      <c r="D41" s="54" t="s">
        <v>48</v>
      </c>
      <c r="E41" s="55"/>
      <c r="F41" s="52"/>
      <c r="G41" s="52"/>
      <c r="H41" s="55"/>
      <c r="I41" s="55">
        <f>SUM(I40:I40)</f>
        <v>0</v>
      </c>
      <c r="J41" s="56"/>
      <c r="K41" s="57"/>
      <c r="L41" s="57"/>
    </row>
    <row r="42" spans="2:13" s="11" customFormat="1" x14ac:dyDescent="0.2">
      <c r="B42" s="99"/>
      <c r="C42" s="58"/>
      <c r="D42" s="59"/>
      <c r="E42" s="60"/>
      <c r="F42" s="99"/>
      <c r="G42" s="99"/>
      <c r="H42" s="60"/>
      <c r="I42" s="60"/>
      <c r="J42" s="61"/>
      <c r="K42" s="62"/>
      <c r="L42" s="62"/>
    </row>
    <row r="43" spans="2:13" s="12" customFormat="1" x14ac:dyDescent="0.2">
      <c r="B43" s="52"/>
      <c r="C43" s="53"/>
      <c r="D43" s="54" t="s">
        <v>51</v>
      </c>
      <c r="E43" s="55"/>
      <c r="F43" s="52"/>
      <c r="G43" s="52"/>
      <c r="H43" s="55"/>
      <c r="I43" s="55">
        <f>I35+I41</f>
        <v>665095.72639999993</v>
      </c>
      <c r="J43" s="56"/>
      <c r="K43" s="57"/>
      <c r="L43" s="57"/>
    </row>
    <row r="44" spans="2:13" s="11" customFormat="1" x14ac:dyDescent="0.2">
      <c r="B44" s="99"/>
      <c r="C44" s="58"/>
      <c r="D44" s="59"/>
      <c r="E44" s="60"/>
      <c r="F44" s="99"/>
      <c r="G44" s="99"/>
      <c r="H44" s="60"/>
      <c r="I44" s="60"/>
      <c r="J44" s="61"/>
      <c r="K44" s="62"/>
      <c r="L44" s="62"/>
    </row>
    <row r="45" spans="2:13" s="11" customFormat="1" x14ac:dyDescent="0.2">
      <c r="B45" s="99"/>
      <c r="C45" s="58"/>
      <c r="D45" s="59"/>
      <c r="E45" s="60"/>
      <c r="F45" s="99"/>
      <c r="G45" s="99"/>
      <c r="H45" s="60"/>
      <c r="I45" s="60"/>
      <c r="J45" s="61"/>
      <c r="K45" s="62"/>
      <c r="L45" s="62"/>
    </row>
    <row r="46" spans="2:13" s="10" customFormat="1" ht="15.75" customHeight="1" thickBot="1" x14ac:dyDescent="0.25">
      <c r="B46" s="67"/>
      <c r="C46" s="68"/>
      <c r="D46" s="69" t="s">
        <v>20</v>
      </c>
      <c r="E46" s="70"/>
      <c r="F46" s="71"/>
      <c r="G46" s="67"/>
      <c r="H46" s="72"/>
      <c r="I46" s="72"/>
      <c r="J46" s="38"/>
      <c r="K46" s="38"/>
      <c r="L46" s="38"/>
    </row>
    <row r="47" spans="2:13" s="10" customFormat="1" ht="29.25" thickBot="1" x14ac:dyDescent="0.25">
      <c r="B47" s="73" t="s">
        <v>0</v>
      </c>
      <c r="C47" s="74" t="s">
        <v>10</v>
      </c>
      <c r="D47" s="75" t="s">
        <v>11</v>
      </c>
      <c r="E47" s="76"/>
      <c r="F47" s="73" t="s">
        <v>3</v>
      </c>
      <c r="G47" s="73" t="s">
        <v>4</v>
      </c>
      <c r="H47" s="49" t="s">
        <v>8</v>
      </c>
      <c r="I47" s="50" t="s">
        <v>9</v>
      </c>
      <c r="J47" s="38"/>
      <c r="K47" s="38"/>
      <c r="L47" s="38"/>
    </row>
    <row r="48" spans="2:13" s="10" customFormat="1" ht="18.75" customHeight="1" x14ac:dyDescent="0.2">
      <c r="B48" s="67"/>
      <c r="C48" s="77"/>
      <c r="D48" s="98" t="s">
        <v>6</v>
      </c>
      <c r="E48" s="70"/>
      <c r="F48" s="78"/>
      <c r="G48" s="67"/>
      <c r="H48" s="72"/>
      <c r="I48" s="79">
        <v>0</v>
      </c>
      <c r="J48" s="80"/>
      <c r="K48" s="38"/>
      <c r="L48" s="38"/>
    </row>
    <row r="49" spans="1:13" s="10" customFormat="1" ht="18.75" customHeight="1" x14ac:dyDescent="0.2">
      <c r="B49" s="67"/>
      <c r="C49" s="77"/>
      <c r="D49" s="98"/>
      <c r="E49" s="70"/>
      <c r="F49" s="78"/>
      <c r="G49" s="67"/>
      <c r="H49" s="72"/>
      <c r="I49" s="79"/>
      <c r="J49" s="80"/>
      <c r="K49" s="38"/>
      <c r="L49" s="38"/>
    </row>
    <row r="50" spans="1:13" s="10" customFormat="1" ht="15.75" customHeight="1" thickBot="1" x14ac:dyDescent="0.25">
      <c r="A50" s="12"/>
      <c r="B50" s="81"/>
      <c r="C50" s="82"/>
      <c r="D50" s="83" t="s">
        <v>21</v>
      </c>
      <c r="E50" s="84"/>
      <c r="F50" s="85"/>
      <c r="G50" s="85"/>
      <c r="H50" s="86"/>
      <c r="I50" s="87"/>
      <c r="J50" s="38"/>
      <c r="K50" s="38"/>
      <c r="L50" s="38"/>
    </row>
    <row r="51" spans="1:13" s="10" customFormat="1" ht="29.25" thickBot="1" x14ac:dyDescent="0.25">
      <c r="B51" s="73" t="s">
        <v>0</v>
      </c>
      <c r="C51" s="74" t="s">
        <v>10</v>
      </c>
      <c r="D51" s="75" t="s">
        <v>22</v>
      </c>
      <c r="E51" s="76"/>
      <c r="F51" s="73" t="s">
        <v>3</v>
      </c>
      <c r="G51" s="73" t="s">
        <v>4</v>
      </c>
      <c r="H51" s="49" t="s">
        <v>8</v>
      </c>
      <c r="I51" s="50" t="s">
        <v>9</v>
      </c>
      <c r="J51" s="38"/>
      <c r="K51" s="38"/>
      <c r="L51" s="38"/>
    </row>
    <row r="52" spans="1:13" s="10" customFormat="1" ht="28.5" x14ac:dyDescent="0.2">
      <c r="B52" s="29">
        <v>1</v>
      </c>
      <c r="C52" s="30" t="s">
        <v>52</v>
      </c>
      <c r="D52" s="106" t="s">
        <v>118</v>
      </c>
      <c r="E52" s="88" t="s">
        <v>53</v>
      </c>
      <c r="F52" s="29" t="s">
        <v>54</v>
      </c>
      <c r="G52" s="29">
        <v>7.65</v>
      </c>
      <c r="H52" s="32"/>
      <c r="I52" s="32"/>
      <c r="J52" s="96"/>
      <c r="K52" s="101"/>
      <c r="L52" s="38"/>
    </row>
    <row r="53" spans="1:13" s="10" customFormat="1" ht="28.5" x14ac:dyDescent="0.2">
      <c r="B53" s="29">
        <v>2</v>
      </c>
      <c r="C53" s="30" t="s">
        <v>55</v>
      </c>
      <c r="D53" s="36" t="s">
        <v>56</v>
      </c>
      <c r="E53" s="88" t="s">
        <v>57</v>
      </c>
      <c r="F53" s="29" t="s">
        <v>54</v>
      </c>
      <c r="G53" s="29">
        <v>3</v>
      </c>
      <c r="H53" s="32"/>
      <c r="I53" s="32"/>
      <c r="J53" s="38"/>
      <c r="K53" s="38"/>
      <c r="L53" s="38"/>
    </row>
    <row r="54" spans="1:13" s="10" customFormat="1" ht="28.5" x14ac:dyDescent="0.2">
      <c r="B54" s="29">
        <v>3</v>
      </c>
      <c r="C54" s="30" t="s">
        <v>58</v>
      </c>
      <c r="D54" s="36" t="s">
        <v>59</v>
      </c>
      <c r="E54" s="88" t="s">
        <v>60</v>
      </c>
      <c r="F54" s="29" t="s">
        <v>54</v>
      </c>
      <c r="G54" s="29">
        <v>5.8</v>
      </c>
      <c r="H54" s="32"/>
      <c r="I54" s="32"/>
      <c r="J54" s="38"/>
      <c r="K54" s="38"/>
      <c r="L54" s="38"/>
    </row>
    <row r="55" spans="1:13" s="10" customFormat="1" ht="28.5" x14ac:dyDescent="0.2">
      <c r="B55" s="29">
        <v>4</v>
      </c>
      <c r="C55" s="30" t="s">
        <v>61</v>
      </c>
      <c r="D55" s="36" t="s">
        <v>62</v>
      </c>
      <c r="E55" s="88" t="s">
        <v>60</v>
      </c>
      <c r="F55" s="29" t="s">
        <v>54</v>
      </c>
      <c r="G55" s="29">
        <v>7.5200000000000005</v>
      </c>
      <c r="H55" s="32"/>
      <c r="I55" s="32"/>
      <c r="J55" s="38"/>
      <c r="K55" s="38"/>
      <c r="L55" s="38"/>
    </row>
    <row r="56" spans="1:13" s="10" customFormat="1" ht="28.5" x14ac:dyDescent="0.2">
      <c r="B56" s="29">
        <v>5</v>
      </c>
      <c r="C56" s="30" t="s">
        <v>63</v>
      </c>
      <c r="D56" s="36" t="s">
        <v>64</v>
      </c>
      <c r="E56" s="88" t="s">
        <v>60</v>
      </c>
      <c r="F56" s="29" t="s">
        <v>54</v>
      </c>
      <c r="G56" s="29">
        <v>46</v>
      </c>
      <c r="H56" s="32"/>
      <c r="I56" s="32"/>
      <c r="J56" s="38"/>
      <c r="K56" s="38"/>
      <c r="L56" s="38"/>
    </row>
    <row r="57" spans="1:13" s="10" customFormat="1" ht="28.5" x14ac:dyDescent="0.2">
      <c r="B57" s="29">
        <v>6</v>
      </c>
      <c r="C57" s="30" t="s">
        <v>65</v>
      </c>
      <c r="D57" s="36" t="s">
        <v>66</v>
      </c>
      <c r="E57" s="88" t="s">
        <v>67</v>
      </c>
      <c r="F57" s="29" t="s">
        <v>54</v>
      </c>
      <c r="G57" s="29">
        <v>27</v>
      </c>
      <c r="H57" s="32"/>
      <c r="I57" s="32"/>
      <c r="J57" s="38"/>
      <c r="K57" s="38"/>
      <c r="L57" s="38"/>
    </row>
    <row r="58" spans="1:13" s="10" customFormat="1" ht="28.5" x14ac:dyDescent="0.2">
      <c r="B58" s="29">
        <v>7</v>
      </c>
      <c r="C58" s="30" t="s">
        <v>68</v>
      </c>
      <c r="D58" s="36" t="s">
        <v>69</v>
      </c>
      <c r="E58" s="88" t="s">
        <v>70</v>
      </c>
      <c r="F58" s="29" t="s">
        <v>54</v>
      </c>
      <c r="G58" s="29">
        <v>5</v>
      </c>
      <c r="H58" s="32"/>
      <c r="I58" s="32"/>
      <c r="J58" s="38"/>
      <c r="K58" s="38"/>
      <c r="L58" s="38"/>
    </row>
    <row r="59" spans="1:13" s="10" customFormat="1" ht="28.5" x14ac:dyDescent="0.2">
      <c r="B59" s="29">
        <v>8</v>
      </c>
      <c r="C59" s="30" t="s">
        <v>71</v>
      </c>
      <c r="D59" s="36" t="s">
        <v>72</v>
      </c>
      <c r="E59" s="88" t="s">
        <v>73</v>
      </c>
      <c r="F59" s="29" t="s">
        <v>54</v>
      </c>
      <c r="G59" s="29">
        <v>37.56</v>
      </c>
      <c r="H59" s="32"/>
      <c r="I59" s="32"/>
      <c r="J59" s="38"/>
      <c r="K59" s="38"/>
      <c r="L59" s="38"/>
    </row>
    <row r="60" spans="1:13" s="10" customFormat="1" ht="28.5" x14ac:dyDescent="0.2">
      <c r="B60" s="29">
        <v>9</v>
      </c>
      <c r="C60" s="30" t="s">
        <v>74</v>
      </c>
      <c r="D60" s="36" t="s">
        <v>75</v>
      </c>
      <c r="E60" s="88" t="s">
        <v>76</v>
      </c>
      <c r="F60" s="29" t="s">
        <v>54</v>
      </c>
      <c r="G60" s="29">
        <v>5</v>
      </c>
      <c r="H60" s="32"/>
      <c r="I60" s="32"/>
      <c r="J60" s="38"/>
      <c r="K60" s="38"/>
      <c r="L60" s="38"/>
    </row>
    <row r="61" spans="1:13" s="10" customFormat="1" ht="28.5" x14ac:dyDescent="0.2">
      <c r="B61" s="29">
        <v>10</v>
      </c>
      <c r="C61" s="30" t="s">
        <v>77</v>
      </c>
      <c r="D61" s="36" t="s">
        <v>78</v>
      </c>
      <c r="E61" s="88" t="s">
        <v>79</v>
      </c>
      <c r="F61" s="29" t="s">
        <v>54</v>
      </c>
      <c r="G61" s="29">
        <v>0.8</v>
      </c>
      <c r="H61" s="32"/>
      <c r="I61" s="32"/>
      <c r="J61" s="38"/>
      <c r="K61" s="38"/>
      <c r="L61" s="38"/>
    </row>
    <row r="62" spans="1:13" s="10" customFormat="1" ht="28.5" x14ac:dyDescent="0.2">
      <c r="B62" s="29">
        <v>11</v>
      </c>
      <c r="C62" s="30" t="s">
        <v>80</v>
      </c>
      <c r="D62" s="36" t="s">
        <v>81</v>
      </c>
      <c r="E62" s="88" t="s">
        <v>73</v>
      </c>
      <c r="F62" s="29" t="s">
        <v>82</v>
      </c>
      <c r="G62" s="29">
        <v>4</v>
      </c>
      <c r="H62" s="32"/>
      <c r="I62" s="32"/>
      <c r="J62" s="38"/>
      <c r="K62" s="103"/>
      <c r="L62" s="103"/>
      <c r="M62" s="104"/>
    </row>
    <row r="63" spans="1:13" s="10" customFormat="1" ht="28.5" x14ac:dyDescent="0.2">
      <c r="B63" s="29">
        <v>12</v>
      </c>
      <c r="C63" s="30" t="s">
        <v>83</v>
      </c>
      <c r="D63" s="36" t="s">
        <v>84</v>
      </c>
      <c r="E63" s="88" t="s">
        <v>73</v>
      </c>
      <c r="F63" s="29" t="s">
        <v>82</v>
      </c>
      <c r="G63" s="29">
        <v>6</v>
      </c>
      <c r="H63" s="32"/>
      <c r="I63" s="32"/>
      <c r="J63" s="38"/>
      <c r="K63" s="38"/>
      <c r="L63" s="38"/>
    </row>
    <row r="64" spans="1:13" s="10" customFormat="1" ht="28.5" x14ac:dyDescent="0.2">
      <c r="B64" s="29">
        <v>13</v>
      </c>
      <c r="C64" s="30" t="s">
        <v>85</v>
      </c>
      <c r="D64" s="36" t="s">
        <v>86</v>
      </c>
      <c r="E64" s="88" t="s">
        <v>73</v>
      </c>
      <c r="F64" s="29" t="s">
        <v>87</v>
      </c>
      <c r="G64" s="29">
        <v>2940</v>
      </c>
      <c r="H64" s="32"/>
      <c r="I64" s="32"/>
      <c r="J64" s="38"/>
      <c r="K64" s="38"/>
      <c r="L64" s="38"/>
    </row>
    <row r="65" spans="2:13" s="10" customFormat="1" ht="28.5" x14ac:dyDescent="0.2">
      <c r="B65" s="29">
        <v>14</v>
      </c>
      <c r="C65" s="30" t="s">
        <v>88</v>
      </c>
      <c r="D65" s="36" t="s">
        <v>89</v>
      </c>
      <c r="E65" s="88" t="s">
        <v>90</v>
      </c>
      <c r="F65" s="29" t="s">
        <v>87</v>
      </c>
      <c r="G65" s="29">
        <v>12</v>
      </c>
      <c r="H65" s="32"/>
      <c r="I65" s="32"/>
      <c r="J65" s="38"/>
      <c r="K65" s="38"/>
      <c r="L65" s="38"/>
    </row>
    <row r="66" spans="2:13" s="10" customFormat="1" ht="28.5" x14ac:dyDescent="0.2">
      <c r="B66" s="29">
        <v>15</v>
      </c>
      <c r="C66" s="30" t="s">
        <v>91</v>
      </c>
      <c r="D66" s="36" t="s">
        <v>92</v>
      </c>
      <c r="E66" s="88" t="s">
        <v>93</v>
      </c>
      <c r="F66" s="29" t="s">
        <v>94</v>
      </c>
      <c r="G66" s="29">
        <v>5160</v>
      </c>
      <c r="H66" s="32"/>
      <c r="I66" s="32"/>
      <c r="J66" s="38"/>
      <c r="K66" s="38"/>
      <c r="L66" s="38"/>
    </row>
    <row r="67" spans="2:13" s="10" customFormat="1" ht="28.5" x14ac:dyDescent="0.2">
      <c r="B67" s="29">
        <v>16</v>
      </c>
      <c r="C67" s="30" t="s">
        <v>95</v>
      </c>
      <c r="D67" s="36" t="s">
        <v>96</v>
      </c>
      <c r="E67" s="88" t="s">
        <v>73</v>
      </c>
      <c r="F67" s="29" t="s">
        <v>54</v>
      </c>
      <c r="G67" s="29">
        <v>42.6</v>
      </c>
      <c r="H67" s="32"/>
      <c r="I67" s="32"/>
      <c r="J67" s="38"/>
      <c r="K67" s="38"/>
      <c r="L67" s="38"/>
    </row>
    <row r="68" spans="2:13" s="10" customFormat="1" ht="28.5" x14ac:dyDescent="0.2">
      <c r="B68" s="29">
        <v>17</v>
      </c>
      <c r="C68" s="30" t="s">
        <v>97</v>
      </c>
      <c r="D68" s="36" t="s">
        <v>98</v>
      </c>
      <c r="E68" s="88" t="s">
        <v>73</v>
      </c>
      <c r="F68" s="29" t="s">
        <v>54</v>
      </c>
      <c r="G68" s="29">
        <v>246.5</v>
      </c>
      <c r="H68" s="32"/>
      <c r="I68" s="32"/>
      <c r="J68" s="38"/>
      <c r="K68" s="38"/>
      <c r="L68" s="38"/>
    </row>
    <row r="69" spans="2:13" s="10" customFormat="1" ht="28.5" x14ac:dyDescent="0.2">
      <c r="B69" s="29">
        <v>18</v>
      </c>
      <c r="C69" s="30" t="s">
        <v>99</v>
      </c>
      <c r="D69" s="36" t="s">
        <v>100</v>
      </c>
      <c r="E69" s="88" t="s">
        <v>93</v>
      </c>
      <c r="F69" s="29" t="s">
        <v>87</v>
      </c>
      <c r="G69" s="29">
        <v>2016</v>
      </c>
      <c r="H69" s="32"/>
      <c r="I69" s="32"/>
      <c r="J69" s="38"/>
      <c r="K69" s="38"/>
      <c r="L69" s="38"/>
    </row>
    <row r="70" spans="2:13" s="10" customFormat="1" ht="15" x14ac:dyDescent="0.2">
      <c r="B70" s="67"/>
      <c r="C70" s="77"/>
      <c r="D70" s="98" t="s">
        <v>6</v>
      </c>
      <c r="E70" s="70"/>
      <c r="F70" s="78"/>
      <c r="G70" s="67"/>
      <c r="H70" s="72"/>
      <c r="I70" s="79">
        <v>0</v>
      </c>
      <c r="J70" s="80"/>
      <c r="K70" s="38"/>
      <c r="L70" s="38"/>
    </row>
    <row r="71" spans="2:13" ht="30" customHeight="1" x14ac:dyDescent="0.2">
      <c r="B71" s="41"/>
      <c r="C71" s="89"/>
      <c r="D71" s="117"/>
      <c r="E71" s="117"/>
      <c r="F71" s="90"/>
      <c r="G71" s="41"/>
      <c r="H71" s="72"/>
      <c r="I71" s="79"/>
      <c r="J71" s="38"/>
      <c r="K71" s="38"/>
      <c r="L71" s="38"/>
    </row>
    <row r="72" spans="2:13" s="10" customFormat="1" ht="16.5" customHeight="1" x14ac:dyDescent="0.2">
      <c r="B72" s="67"/>
      <c r="C72" s="77"/>
      <c r="D72" s="98"/>
      <c r="E72" s="70"/>
      <c r="F72" s="78"/>
      <c r="G72" s="67"/>
      <c r="H72" s="72"/>
      <c r="I72" s="79"/>
      <c r="J72" s="80"/>
      <c r="K72" s="38"/>
      <c r="L72" s="38"/>
    </row>
    <row r="73" spans="2:13" ht="15" customHeight="1" x14ac:dyDescent="0.2">
      <c r="B73" s="41"/>
      <c r="C73" s="98"/>
      <c r="D73" s="98" t="s">
        <v>5</v>
      </c>
      <c r="E73" s="42"/>
      <c r="F73" s="98"/>
      <c r="G73" s="41"/>
      <c r="H73" s="91"/>
      <c r="I73" s="79">
        <f>I43+I48+I70</f>
        <v>665095.72639999993</v>
      </c>
      <c r="J73" s="38"/>
      <c r="K73" s="38"/>
      <c r="L73" s="38"/>
    </row>
    <row r="74" spans="2:13" ht="15" customHeight="1" x14ac:dyDescent="0.2">
      <c r="B74" s="41"/>
      <c r="C74" s="98"/>
      <c r="D74" s="98"/>
      <c r="E74" s="42"/>
      <c r="F74" s="98"/>
      <c r="G74" s="41"/>
      <c r="H74" s="43"/>
      <c r="I74" s="92"/>
      <c r="J74" s="38"/>
      <c r="K74" s="38"/>
    </row>
    <row r="75" spans="2:13" x14ac:dyDescent="0.2">
      <c r="B75" s="41"/>
      <c r="C75" s="98"/>
      <c r="D75" s="98"/>
      <c r="E75" s="42"/>
      <c r="F75" s="98"/>
      <c r="G75" s="41"/>
      <c r="H75" s="43"/>
      <c r="I75" s="37"/>
      <c r="J75" s="38"/>
      <c r="K75" s="38"/>
    </row>
    <row r="76" spans="2:13" x14ac:dyDescent="0.2">
      <c r="B76" s="41"/>
      <c r="C76" s="78"/>
      <c r="D76" s="98"/>
      <c r="E76" s="130"/>
      <c r="F76" s="131"/>
      <c r="G76" s="131"/>
      <c r="H76" s="43"/>
      <c r="I76" s="37"/>
      <c r="J76" s="38"/>
      <c r="K76" s="38"/>
      <c r="L76" s="38"/>
    </row>
    <row r="77" spans="2:13" x14ac:dyDescent="0.2">
      <c r="B77" s="41"/>
      <c r="C77" s="78"/>
      <c r="D77" s="98"/>
      <c r="E77" s="70"/>
      <c r="F77" s="78"/>
      <c r="G77" s="67"/>
      <c r="H77" s="43"/>
      <c r="I77" s="37"/>
      <c r="J77" s="38"/>
      <c r="K77" s="38"/>
      <c r="L77" s="38"/>
    </row>
    <row r="78" spans="2:13" x14ac:dyDescent="0.2">
      <c r="B78" s="41"/>
      <c r="C78" s="78"/>
      <c r="D78" s="98"/>
      <c r="E78" s="132"/>
      <c r="F78" s="133"/>
      <c r="G78" s="133"/>
      <c r="H78" s="43"/>
      <c r="I78" s="37"/>
      <c r="J78" s="38"/>
      <c r="K78" s="38"/>
      <c r="L78" s="38"/>
      <c r="M78" s="38"/>
    </row>
    <row r="79" spans="2:13" x14ac:dyDescent="0.2">
      <c r="B79" s="41"/>
      <c r="C79" s="98"/>
      <c r="D79" s="98"/>
      <c r="E79" s="70"/>
      <c r="F79" s="78"/>
      <c r="G79" s="67"/>
      <c r="H79" s="43"/>
      <c r="I79" s="37"/>
      <c r="J79" s="38"/>
      <c r="K79" s="38"/>
      <c r="L79" s="38"/>
    </row>
    <row r="80" spans="2:13" x14ac:dyDescent="0.2">
      <c r="B80" s="41"/>
      <c r="C80" s="98"/>
      <c r="D80" s="98"/>
      <c r="E80" s="132"/>
      <c r="F80" s="133"/>
      <c r="G80" s="133"/>
      <c r="H80" s="43"/>
      <c r="I80" s="37"/>
      <c r="J80" s="38"/>
      <c r="K80" s="38"/>
      <c r="L80" s="38"/>
    </row>
    <row r="81" spans="2:12" x14ac:dyDescent="0.2">
      <c r="B81" s="41"/>
      <c r="C81" s="98"/>
      <c r="D81" s="98"/>
      <c r="E81" s="42"/>
      <c r="F81" s="98"/>
      <c r="G81" s="41"/>
      <c r="H81" s="43"/>
      <c r="I81" s="37"/>
      <c r="J81" s="38"/>
      <c r="K81" s="38"/>
      <c r="L81" s="38"/>
    </row>
    <row r="82" spans="2:12" x14ac:dyDescent="0.2">
      <c r="B82" s="41"/>
      <c r="C82" s="98"/>
      <c r="D82" s="98"/>
      <c r="E82" s="42"/>
      <c r="F82" s="98"/>
      <c r="G82" s="41"/>
      <c r="H82" s="43"/>
      <c r="I82" s="37"/>
      <c r="J82" s="38"/>
      <c r="K82" s="38"/>
      <c r="L82" s="38"/>
    </row>
    <row r="83" spans="2:12" x14ac:dyDescent="0.2">
      <c r="B83" s="41"/>
      <c r="C83" s="98"/>
      <c r="D83" s="98"/>
      <c r="E83" s="42"/>
      <c r="F83" s="98"/>
      <c r="G83" s="41"/>
      <c r="H83" s="43"/>
      <c r="I83" s="37"/>
      <c r="J83" s="38"/>
      <c r="K83" s="38"/>
      <c r="L83" s="38"/>
    </row>
    <row r="84" spans="2:12" x14ac:dyDescent="0.2">
      <c r="B84" s="41"/>
      <c r="C84" s="98"/>
      <c r="D84" s="98"/>
      <c r="E84" s="42"/>
      <c r="F84" s="98"/>
      <c r="G84" s="41"/>
      <c r="H84" s="43"/>
      <c r="I84" s="37"/>
      <c r="J84" s="38"/>
      <c r="K84" s="38"/>
      <c r="L84" s="38"/>
    </row>
    <row r="85" spans="2:12" x14ac:dyDescent="0.2">
      <c r="B85" s="41"/>
      <c r="C85" s="98"/>
      <c r="D85" s="98"/>
      <c r="E85" s="42"/>
      <c r="F85" s="98"/>
      <c r="G85" s="41"/>
      <c r="H85" s="43"/>
      <c r="I85" s="37"/>
      <c r="J85" s="38"/>
      <c r="K85" s="38"/>
      <c r="L85" s="38"/>
    </row>
    <row r="86" spans="2:12" x14ac:dyDescent="0.2">
      <c r="B86" s="41"/>
      <c r="C86" s="98"/>
      <c r="D86" s="98"/>
      <c r="E86" s="42"/>
      <c r="F86" s="98"/>
      <c r="G86" s="41"/>
      <c r="H86" s="43"/>
      <c r="I86" s="37"/>
      <c r="J86" s="38"/>
      <c r="K86" s="38"/>
      <c r="L86" s="38"/>
    </row>
    <row r="87" spans="2:12" x14ac:dyDescent="0.2">
      <c r="B87" s="41"/>
      <c r="C87" s="98"/>
      <c r="D87" s="98"/>
      <c r="E87" s="42"/>
      <c r="F87" s="98"/>
      <c r="G87" s="41"/>
      <c r="H87" s="43"/>
      <c r="I87" s="37"/>
      <c r="J87" s="38"/>
      <c r="K87" s="38"/>
      <c r="L87" s="38"/>
    </row>
    <row r="88" spans="2:12" x14ac:dyDescent="0.2">
      <c r="B88" s="41"/>
      <c r="C88" s="98"/>
      <c r="D88" s="98"/>
      <c r="E88" s="42"/>
      <c r="F88" s="98"/>
      <c r="G88" s="41"/>
      <c r="H88" s="43"/>
      <c r="I88" s="37"/>
      <c r="J88" s="38"/>
      <c r="K88" s="38"/>
      <c r="L88" s="38"/>
    </row>
    <row r="89" spans="2:12" x14ac:dyDescent="0.2">
      <c r="B89" s="41"/>
      <c r="C89" s="98"/>
      <c r="D89" s="98"/>
      <c r="E89" s="42"/>
      <c r="F89" s="98"/>
      <c r="G89" s="41"/>
      <c r="H89" s="43"/>
      <c r="I89" s="37"/>
      <c r="J89" s="38"/>
      <c r="K89" s="38"/>
      <c r="L89" s="38"/>
    </row>
    <row r="90" spans="2:12" x14ac:dyDescent="0.2">
      <c r="B90" s="41"/>
      <c r="C90" s="98"/>
      <c r="D90" s="98"/>
      <c r="E90" s="42"/>
      <c r="F90" s="98"/>
      <c r="G90" s="41"/>
      <c r="H90" s="43"/>
      <c r="I90" s="37"/>
      <c r="J90" s="38"/>
      <c r="K90" s="38"/>
      <c r="L90" s="38"/>
    </row>
  </sheetData>
  <mergeCells count="31">
    <mergeCell ref="E76:G76"/>
    <mergeCell ref="E78:G78"/>
    <mergeCell ref="E80:G80"/>
    <mergeCell ref="F4:H4"/>
    <mergeCell ref="B4:B5"/>
    <mergeCell ref="C4:C5"/>
    <mergeCell ref="D4:D5"/>
    <mergeCell ref="E4:E5"/>
    <mergeCell ref="D13:G13"/>
    <mergeCell ref="B15:L15"/>
    <mergeCell ref="B37:B38"/>
    <mergeCell ref="C37:C38"/>
    <mergeCell ref="D37:D38"/>
    <mergeCell ref="E37:E38"/>
    <mergeCell ref="J19:J20"/>
    <mergeCell ref="B19:B20"/>
    <mergeCell ref="C19:C20"/>
    <mergeCell ref="K19:L19"/>
    <mergeCell ref="E17:G17"/>
    <mergeCell ref="E18:G18"/>
    <mergeCell ref="F19:F20"/>
    <mergeCell ref="G19:G20"/>
    <mergeCell ref="J37:J38"/>
    <mergeCell ref="K37:L37"/>
    <mergeCell ref="D71:E71"/>
    <mergeCell ref="D19:D20"/>
    <mergeCell ref="E19:E20"/>
    <mergeCell ref="H19:I19"/>
    <mergeCell ref="F37:F38"/>
    <mergeCell ref="G37:G38"/>
    <mergeCell ref="H37:I37"/>
  </mergeCells>
  <phoneticPr fontId="3" type="noConversion"/>
  <pageMargins left="0.78740157480314965" right="0.19685039370078741" top="0.19685039370078741" bottom="0.19685039370078741" header="0" footer="0"/>
  <pageSetup paperSize="9" scale="60" fitToHeight="0" orientation="landscape" r:id="rId1"/>
  <headerFooter alignWithMargins="0">
    <oddFooter>Страница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филиала</vt:lpstr>
      <vt:lpstr>Cell29</vt:lpstr>
      <vt:lpstr>'Смета филиала'!Область_печати</vt:lpstr>
    </vt:vector>
  </TitlesOfParts>
  <Company>BGRES1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Кардапольцев Евгений Александрович</dc:creator>
  <cp:lastModifiedBy>Солдатова Ирина Николаевна</cp:lastModifiedBy>
  <cp:lastPrinted>2019-10-15T09:35:10Z</cp:lastPrinted>
  <dcterms:created xsi:type="dcterms:W3CDTF">2004-03-19T17:51:24Z</dcterms:created>
  <dcterms:modified xsi:type="dcterms:W3CDTF">2019-11-18T12:54:02Z</dcterms:modified>
</cp:coreProperties>
</file>