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0490" windowHeight="7095"/>
  </bookViews>
  <sheets>
    <sheet name="Лист2" sheetId="2" r:id="rId1"/>
    <sheet name="Лист3" sheetId="3" r:id="rId2"/>
  </sheets>
  <definedNames>
    <definedName name="_xlnm._FilterDatabase" localSheetId="0" hidden="1">Лист2!$A$14:$AE$156</definedName>
    <definedName name="_xlnm.Print_Area" localSheetId="0">Лист2!$A$1:$O$170</definedName>
  </definedNames>
  <calcPr calcId="145621"/>
</workbook>
</file>

<file path=xl/calcChain.xml><?xml version="1.0" encoding="utf-8"?>
<calcChain xmlns="http://schemas.openxmlformats.org/spreadsheetml/2006/main">
  <c r="M170" i="2" l="1"/>
  <c r="L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H113" i="2"/>
  <c r="J113" i="2" s="1"/>
  <c r="H112" i="2"/>
  <c r="J112" i="2" s="1"/>
  <c r="H111" i="2"/>
  <c r="J111" i="2" s="1"/>
  <c r="J110" i="2"/>
  <c r="J109" i="2"/>
  <c r="H108" i="2"/>
  <c r="J108" i="2" s="1"/>
  <c r="H107" i="2"/>
  <c r="J107" i="2" s="1"/>
  <c r="J106" i="2"/>
  <c r="H105" i="2"/>
  <c r="J105" i="2" s="1"/>
  <c r="H104" i="2"/>
  <c r="H170" i="2" l="1"/>
  <c r="J104" i="2"/>
  <c r="J102" i="2" l="1"/>
  <c r="I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4" i="2"/>
  <c r="J83" i="2"/>
  <c r="J82" i="2"/>
  <c r="J170" i="2" l="1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62" i="2"/>
  <c r="I53" i="2" l="1"/>
  <c r="I54" i="2"/>
  <c r="I55" i="2"/>
  <c r="I56" i="2"/>
  <c r="I57" i="2"/>
  <c r="I58" i="2"/>
  <c r="I52" i="2"/>
  <c r="I42" i="2"/>
  <c r="I43" i="2"/>
  <c r="I44" i="2"/>
  <c r="I45" i="2"/>
  <c r="I46" i="2"/>
  <c r="I47" i="2"/>
  <c r="I48" i="2"/>
  <c r="I49" i="2"/>
  <c r="I50" i="2"/>
  <c r="I41" i="2"/>
  <c r="I15" i="2" l="1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</calcChain>
</file>

<file path=xl/sharedStrings.xml><?xml version="1.0" encoding="utf-8"?>
<sst xmlns="http://schemas.openxmlformats.org/spreadsheetml/2006/main" count="875" uniqueCount="500">
  <si>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</si>
  <si>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</si>
  <si>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</si>
  <si>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</si>
  <si>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</si>
  <si>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</si>
  <si>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</si>
  <si>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</si>
  <si>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</si>
  <si>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</si>
  <si>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</si>
  <si>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</si>
  <si>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</si>
  <si>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шт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</si>
  <si>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</si>
  <si>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</si>
  <si>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2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</si>
  <si>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</si>
  <si>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</si>
  <si>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</si>
  <si>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</si>
  <si>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>09Г2С</t>
  </si>
  <si>
    <t>"_____" _______________2014 г.</t>
  </si>
  <si>
    <t xml:space="preserve">Руководитель строительной площадки </t>
  </si>
  <si>
    <t>филиала "Э.ОН Инжиниринг"</t>
  </si>
  <si>
    <t>ОАО "Э.ОН Россия"</t>
  </si>
  <si>
    <t xml:space="preserve">____________В.Б. Буданов                                                                                                            </t>
  </si>
  <si>
    <t>Труба 89х4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</si>
  <si>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</si>
  <si>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</si>
  <si>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</si>
  <si>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</si>
  <si>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</si>
  <si>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</si>
  <si>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</si>
  <si>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</si>
  <si>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</si>
  <si>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</si>
  <si>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</si>
  <si>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</si>
  <si>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</si>
  <si>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</si>
  <si>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</si>
  <si>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</si>
  <si>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</si>
  <si>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</si>
  <si>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</si>
  <si>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</si>
  <si>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</si>
  <si>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</si>
  <si>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</si>
  <si>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</si>
  <si>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</si>
  <si>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</si>
  <si>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</si>
  <si>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</si>
  <si>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</si>
  <si>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</si>
  <si>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</si>
  <si>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</si>
  <si>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</si>
  <si>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</si>
  <si>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</si>
  <si>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</si>
  <si>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</si>
  <si>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</si>
  <si>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</si>
  <si>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</si>
  <si>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</si>
  <si>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</si>
  <si>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</si>
  <si>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</si>
  <si>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</si>
  <si>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</si>
  <si>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</si>
  <si>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</si>
  <si>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</si>
  <si>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</si>
  <si>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</si>
  <si>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</si>
  <si>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</si>
  <si>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</si>
  <si>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</si>
  <si>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</si>
  <si>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</si>
  <si>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</si>
  <si>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</si>
  <si>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</si>
  <si>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</si>
  <si>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</si>
  <si>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</si>
  <si>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</si>
  <si>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СТО 79814898 110-2009</t>
  </si>
  <si>
    <t>ТУ 14-3-1128-2000</t>
  </si>
  <si>
    <t>15ГС</t>
  </si>
  <si>
    <t>ТУ 14-3Р-55-2001</t>
  </si>
  <si>
    <t>12Х18Н10Т</t>
  </si>
  <si>
    <t>09Г2С-14</t>
  </si>
  <si>
    <t>ГОСТ 9941-81</t>
  </si>
  <si>
    <t>В 10Г2</t>
  </si>
  <si>
    <t>ОСТ 34-10-699-97</t>
  </si>
  <si>
    <t>ГОСТ 12820-80</t>
  </si>
  <si>
    <t>ОСТ34 10.761-97</t>
  </si>
  <si>
    <t>шт.</t>
  </si>
  <si>
    <t xml:space="preserve"> Ведущий инженер-технолог
отдела по монтажу котла и ВО "Э.ОН Инжиниринг" ОАО "Э.ОН Россия"
Новокрещенов В.А.
Тел.
+7(965)913-32-83</t>
  </si>
  <si>
    <t>ГОСТ 8733-74</t>
  </si>
  <si>
    <t>Фланец</t>
  </si>
  <si>
    <t>Труба Х 57х4, м</t>
  </si>
  <si>
    <t>Труба Х 57х4, м L=100</t>
  </si>
  <si>
    <t>Переход 57х4-60,3х2,9</t>
  </si>
  <si>
    <t xml:space="preserve">Переход 219х9-159х7 </t>
  </si>
  <si>
    <t>Переход 150х100</t>
  </si>
  <si>
    <t>Труба 89х4,5</t>
  </si>
  <si>
    <t>Бобышка М27х2,0</t>
  </si>
  <si>
    <t>Труба Х 57х4, м   L=100</t>
  </si>
  <si>
    <t>Переход 159х9-159х7</t>
  </si>
  <si>
    <t>Переход 57х4-60.3х2,9</t>
  </si>
  <si>
    <t>Труба 159х7, м</t>
  </si>
  <si>
    <t>Бобышка М27х2.0</t>
  </si>
  <si>
    <t>Переход 168.3х5,5-159х7</t>
  </si>
  <si>
    <t xml:space="preserve">Заглушка 100-4,0 </t>
  </si>
  <si>
    <t xml:space="preserve">Труба Г 57х4, м </t>
  </si>
  <si>
    <t>Труба Х 28х3, м</t>
  </si>
  <si>
    <t>Дроссельное устройство Ду20</t>
  </si>
  <si>
    <t>Труба 57х3, м</t>
  </si>
  <si>
    <t>Переход КП 89х3,5-57х3</t>
  </si>
  <si>
    <t>Ст 20</t>
  </si>
  <si>
    <t>12Х18Н12Т</t>
  </si>
  <si>
    <t>BG3-30UHA-HHF-TM-10-65-002 л.3</t>
  </si>
  <si>
    <t>по типу 54 СТО ЦКТИ 318.02-2009 ТУ 14-3Р-55-2001</t>
  </si>
  <si>
    <t>02 ОСТ 108.530.01-82</t>
  </si>
  <si>
    <t>ОСТ34 10.758-97</t>
  </si>
  <si>
    <t>м.</t>
  </si>
  <si>
    <t>Труба 14x2, м</t>
  </si>
  <si>
    <t>Штуцер 57x3-50</t>
  </si>
  <si>
    <t>Штуцер 25x2-50</t>
  </si>
  <si>
    <t>Штуцер 14x2-50</t>
  </si>
  <si>
    <t>Переходник В 10x160 
(14x2-14x2) - Ру2.5МПа</t>
  </si>
  <si>
    <t>Фланец 1-25-6</t>
  </si>
  <si>
    <t>Фланец 1-20-25</t>
  </si>
  <si>
    <t>Отвод 90° 57x3</t>
  </si>
  <si>
    <t>Колено гнутое 90°
32x2-100x100-357-4.0</t>
  </si>
  <si>
    <t>Колено гнутое 90°
25x2-100x100-357-4.0</t>
  </si>
  <si>
    <t>09Г2С-12Х18Н10Т</t>
  </si>
  <si>
    <t>ГОСТ 19281-89</t>
  </si>
  <si>
    <t>ОСТ 34.10.699-97</t>
  </si>
  <si>
    <t>ОСТ 34.10.750-97</t>
  </si>
  <si>
    <t>В103 BR03 HDL P051</t>
  </si>
  <si>
    <t>труба 14х2</t>
  </si>
  <si>
    <t>труба 89х4</t>
  </si>
  <si>
    <t>труба 18х2</t>
  </si>
  <si>
    <t>тройник ровнопроходный 89х4,5х3,5</t>
  </si>
  <si>
    <t>заглушка 65-1,6</t>
  </si>
  <si>
    <t>отвод 90 89х3,5</t>
  </si>
  <si>
    <t xml:space="preserve"> Мазутопроводы BG3-30UHA-HHF-TM-10-65-002 л.2</t>
  </si>
  <si>
    <t>Мазутопроводы BG3-30UHA-HHF-TM-10-65-002 л.2</t>
  </si>
  <si>
    <t>Мазутопроводы BG3-30UHA-HHF-TM-10-65-003 л.2</t>
  </si>
  <si>
    <t>Мазутопроводы BG3-30UHA-HHF-TM-10-65-004 л.1</t>
  </si>
  <si>
    <t>Мазутопроводы BG3-30UHA-HHF-TM-10-65-005 л.1</t>
  </si>
  <si>
    <t>Мазутопроводы BG3-30UHA-HHF-TM-10-65-005 л.2</t>
  </si>
  <si>
    <t>Мазутопроводы BG3-30UHA-HHF-TM-10-65-006 л.1</t>
  </si>
  <si>
    <t>Мазутопроводы BG3-30UHA-HHF-TM-10-65-006 л.2</t>
  </si>
  <si>
    <t>МазутопроводыBG3-30UHA-HHF-TM-10-65-006 л.2</t>
  </si>
  <si>
    <t>Мазутопроводы BG3-30UHA-HHF-TM-10-65-007 л.1</t>
  </si>
  <si>
    <t>Мазутопроводы BG3-30UHA-HHF-TM-10-65-007 л.2</t>
  </si>
  <si>
    <t>Мазутопроводы BG3-30UHA-HHF-TM-10-65-009 л.1</t>
  </si>
  <si>
    <t>Обвязка насосов бака сбора протечек мазута BG3-30UHA-###-TM-35-65-009</t>
  </si>
  <si>
    <t>Паромазутопроводы в пределах котлаВ103 BR03 HDL P001</t>
  </si>
  <si>
    <t>ОСТ 34-10-762-97</t>
  </si>
  <si>
    <t>переход круг 27 L=100 мм.)</t>
  </si>
  <si>
    <t>ГОСТ 2590-2006</t>
  </si>
  <si>
    <t>ОСТ 34-10-758-97</t>
  </si>
  <si>
    <t>12х18н10т</t>
  </si>
  <si>
    <t>10Г3</t>
  </si>
  <si>
    <t>Трубопроводы ЗЗУ BG3-30UHA-HJG-TM-10-65-002 л.1</t>
  </si>
  <si>
    <t>Трубопроводы ЗЗУ BG3-30UHA-HJG-TM-10-65-003</t>
  </si>
  <si>
    <t xml:space="preserve">Ведущий инженер-технолог
отдела по монтажу котла и ВО "Э.ОН Инжиниринг" ОАО "Э.ОН Россия"
Карбышев С.А.
Тел.
8(962)077-14-71
</t>
  </si>
  <si>
    <t xml:space="preserve">Трубопроводы обвязки ВВТО по сетевой воде. BG3-30UHA-NDA-TM-15-65-004 Поз. 3
</t>
  </si>
  <si>
    <t>PN 2,5 Мпа</t>
  </si>
  <si>
    <t>09ГС2С-08Х18Н10Т</t>
  </si>
  <si>
    <t xml:space="preserve">Переходник 50х201 (57х3-57х4) - </t>
  </si>
  <si>
    <t xml:space="preserve">Трубопроводы обвязки ВВТО по сетевой воде. BG3-30UHA-NDA-TM-15-65-004 Поз. 2
</t>
  </si>
  <si>
    <t>0860СТ34 10.761-97</t>
  </si>
  <si>
    <t>09ГС2С</t>
  </si>
  <si>
    <t>Штуцер  57х4-250</t>
  </si>
  <si>
    <t xml:space="preserve">Трубопроводы обвязки ВВТО по сетевой воде. BG3-30UHA-NDA-TM-15-65-004 Поз. 4
</t>
  </si>
  <si>
    <t>Отвод П 90 57х4</t>
  </si>
  <si>
    <t xml:space="preserve"> 15.01.15</t>
  </si>
  <si>
    <t>Ведущий инженер
отдела по монтажу котла и ВО "Э.ОН Инжиниринг" ОАО "Э.ОН Россия"
М.Г. Суслин
Тел.89620749280</t>
  </si>
  <si>
    <t>Заявка-спецификация № ___237___от___15_12_2014 г.</t>
  </si>
  <si>
    <t>Отвод 90 108х4</t>
  </si>
  <si>
    <t>Отвод 45 133х4</t>
  </si>
  <si>
    <t>BG3-30UHA-LBG-TM-15-65-007 л.2</t>
  </si>
  <si>
    <t>BG3-30UHA-LBG-TM-15-65-010 л.4</t>
  </si>
  <si>
    <t>BG3-30UHA-LBG-TM-15-65-010 л.6</t>
  </si>
  <si>
    <t>BG3-30UHA-LBG-TM-15-65-010 л.7</t>
  </si>
  <si>
    <t xml:space="preserve">Колено гнутое 90 32х2,0-100х100-357-4,0 </t>
  </si>
  <si>
    <t>В10Г2</t>
  </si>
  <si>
    <t>Труба Г 57х4</t>
  </si>
  <si>
    <t>Заглушка 1-50-10 (Лист 18 d160)</t>
  </si>
  <si>
    <t>Трубопровод пара собственных нужд BG3-30UHA-LBG-TM-15-65-004л.6</t>
  </si>
  <si>
    <t xml:space="preserve"> Трубопровод пара собственных нужд BG3-30UHA-LBG-TM-15-65-005 л.2</t>
  </si>
  <si>
    <t>Трубопровод пара собственных нужд BG3-30UHA-LBG-TM-15-65-010 л.2</t>
  </si>
  <si>
    <t>Трубопровод пара собственных нужд BG3-30UHA-LBG-TM-15-65-010 л.5</t>
  </si>
  <si>
    <t>Трубопровод пара собственных нужд BG3-30UHA-LBG-TM-15-65-010 л.3</t>
  </si>
  <si>
    <t>Трубопровод пара собственных нужд BG3-30UHA-LBG-TM-15-65-010 л.8</t>
  </si>
  <si>
    <t xml:space="preserve">Трубопровод пара собственных нужд BG3-30UHA-###-TM-35-65-007 </t>
  </si>
  <si>
    <t>Трубопровод пара собственных нужд  BG3-30UHA-###-TM-35-65-008</t>
  </si>
  <si>
    <t>Трубопровод пара собственных нужд BG3-30UHA-###-TM-35-65-008</t>
  </si>
  <si>
    <t>Трубопровод пара собственных нужд BG3-30UHA-LBG-TM-15-65-011 л.16</t>
  </si>
  <si>
    <t>Трубопровод пара собственных нужд BG3-30UHA-LBG-TM-15-65-010 л.11</t>
  </si>
  <si>
    <t>Трубопровод пара собственных нужд BG3-30UHA-LBG-TM-15-65-010 л.15</t>
  </si>
  <si>
    <t>Трубопровод пара собственных нужд BG3-30UHA-LBG-TM-15-65-010 л.10</t>
  </si>
  <si>
    <t>Трубопровод пара собственных нужд BG3-30UHA-LBG-TM-15-65-010 л.9</t>
  </si>
  <si>
    <t>Маслоотделитель из трубы 273х8, L=400
поз.5</t>
  </si>
  <si>
    <t>273х8</t>
  </si>
  <si>
    <t>63-29-939 (И1), л62</t>
  </si>
  <si>
    <t>ККЗ/БЭЗМ/ КВОиТ</t>
  </si>
  <si>
    <t>М.В. Евкодимов 
тел. +79059710354</t>
  </si>
  <si>
    <t>BG3-30UMA-MAV-TM-17-65-008</t>
  </si>
  <si>
    <t xml:space="preserve">Переход КП 89х3.5-57х3
поз.23 </t>
  </si>
  <si>
    <t>КП 89х3.5-57х3</t>
  </si>
  <si>
    <t>ОСТ 34 10.700-97</t>
  </si>
  <si>
    <t>BG3-30UMA-LBH-TM-15-65-005</t>
  </si>
  <si>
    <t>Заглушка поворотная
поз.25</t>
  </si>
  <si>
    <t>14Х17Н2 ГОСТ 17590-87*</t>
  </si>
  <si>
    <t>BG3-30UMA-MKF-TM-15-66-005</t>
  </si>
  <si>
    <t>BG3-30UMA-MKF-TM-15-65-004</t>
  </si>
  <si>
    <t>Кольцо монтажное 150-1,6 
поз.144</t>
  </si>
  <si>
    <t xml:space="preserve">150-1,6 </t>
  </si>
  <si>
    <t>З-1В ОСТ 34-10-756-97</t>
  </si>
  <si>
    <t>Заглушка поворотная  Ду 200
поз.168</t>
  </si>
  <si>
    <t>Ду 200</t>
  </si>
  <si>
    <t>BG3-30UMA-MKF-15-65-002 л.3</t>
  </si>
  <si>
    <t>расходомерное устройство тип "аннубар"
поз.17</t>
  </si>
  <si>
    <t>Ду800 Ру25</t>
  </si>
  <si>
    <t>Э.Н. Асадулин
тел. +79029207060</t>
  </si>
  <si>
    <t>NAA-TM-17-65-002 изм3</t>
  </si>
  <si>
    <t xml:space="preserve">Дросельное устройство DN200 
</t>
  </si>
  <si>
    <t>SSD6-150/40-150/150/0/0-0</t>
  </si>
  <si>
    <t>BG3-30UMA-LAB-TM-11</t>
  </si>
  <si>
    <t>Отвод 90°  219х10</t>
  </si>
  <si>
    <t>БК 590916-06</t>
  </si>
  <si>
    <t>Ведущий инженер-технолог
отдела по монтажу турбины и ВО "Э.ОН Инжиниринг" ОАО "Э.ОН Россия"
В.В. Сундеев
тел. +79607663387</t>
  </si>
  <si>
    <t>BG3-30UMA-###-TM-16-65-004</t>
  </si>
  <si>
    <t>Отвод 90° 273х10</t>
  </si>
  <si>
    <t>БК 590916-04</t>
  </si>
  <si>
    <t>Грязевик, Ду400</t>
  </si>
  <si>
    <t>Черт 95 ОУП -13 ТМ16</t>
  </si>
  <si>
    <t>Грязевик Ду 400</t>
  </si>
  <si>
    <t>Черт. 95 ОУП-13 ТМ16 "Е4-СКОТЭС"</t>
  </si>
  <si>
    <t>BG3-30UMA-###-TM-11-65-002</t>
  </si>
  <si>
    <t>Пароохладитель</t>
  </si>
  <si>
    <t>Блок с полированной пластиной-зеркалом</t>
  </si>
  <si>
    <t>Черт. 95 ОУП-13 ТМ16 СКОТЭС</t>
  </si>
  <si>
    <t>Труба 426х14, м</t>
  </si>
  <si>
    <t xml:space="preserve"> ТУ 14-ЗР-55-2001</t>
  </si>
  <si>
    <t>Отвод крутоизогнутый 90° 426х14-3280х1425х5647 R600</t>
  </si>
  <si>
    <t>60 ОСТ 108.321.16-82</t>
  </si>
  <si>
    <t>Тройник равнопроходный 400</t>
  </si>
  <si>
    <t>19 ОСТ 108.104.08-82</t>
  </si>
  <si>
    <t>Тройник переходный 400х200</t>
  </si>
  <si>
    <t>27 ОСТ 108.104.06-82</t>
  </si>
  <si>
    <t>Грязевик Ду400</t>
  </si>
  <si>
    <t>Переход 200х100</t>
  </si>
  <si>
    <t>14 ОСТ 108.318.15-82</t>
  </si>
  <si>
    <t xml:space="preserve">Прокладочный материал 
KLINGERSIL С-4324х2.0 </t>
  </si>
  <si>
    <t>ГОСТ 15180-86</t>
  </si>
  <si>
    <t>м.кв.</t>
  </si>
  <si>
    <t>Технологический люк Л-05.10.25МПа</t>
  </si>
  <si>
    <t>BG3-30UMA-PAH-TM-15-65-004</t>
  </si>
  <si>
    <t>Струевыпрямитель, поз123</t>
  </si>
  <si>
    <t>PCM-TM-19-65-002</t>
  </si>
  <si>
    <t>Труба 108х6  м</t>
  </si>
  <si>
    <t>мп</t>
  </si>
  <si>
    <t>BG3-30UMA-###-TM-16-65-003</t>
  </si>
  <si>
    <t>Труба 57х2,5  м</t>
  </si>
  <si>
    <t>ГОСТ 10704-91</t>
  </si>
  <si>
    <t>Отвод крутоизогнутый 90° 108х6-1450х150х1993 R250</t>
  </si>
  <si>
    <t>08 ОСТ 108.321.17-82</t>
  </si>
  <si>
    <t>Отвод 90° 57х3</t>
  </si>
  <si>
    <t>ОСТ 34 10.699-97</t>
  </si>
  <si>
    <t>Отвод 45° 57х3</t>
  </si>
  <si>
    <t>20 ОСТ 108.318.1.5-82</t>
  </si>
  <si>
    <t>Штуцер 57х3-150</t>
  </si>
  <si>
    <t>084 ОСТ 34 10.761-97</t>
  </si>
  <si>
    <t>Штуцер 57х3-100</t>
  </si>
  <si>
    <t>Штуцер 57х3-50</t>
  </si>
  <si>
    <t>080 ОСТ 34 10.761-97</t>
  </si>
  <si>
    <t>Заглушка 100-4,0</t>
  </si>
  <si>
    <t>08 ОСТ 34 10.758-97</t>
  </si>
  <si>
    <t>Бабышка 30/м33х2-12,25-у, поз 40</t>
  </si>
  <si>
    <t>ту 6937-030-47472841-2003</t>
  </si>
  <si>
    <t>LBF-TM-15-65-002</t>
  </si>
  <si>
    <t>Пробка м33х2-12,25-у, поз41</t>
  </si>
  <si>
    <t>Переходник с10х101, поз44</t>
  </si>
  <si>
    <t>сто 79814898 110-2009</t>
  </si>
  <si>
    <t>Комплект монтажных частей для установки струевыпрямителя, поз51</t>
  </si>
  <si>
    <t>LCA-TM-15-65-002</t>
  </si>
  <si>
    <t>Переход 50х20</t>
  </si>
  <si>
    <t>10 ОСТ 108.318.11-82</t>
  </si>
  <si>
    <t>BG3-30UMA-PAC-TM-51</t>
  </si>
  <si>
    <t>Штуцер 10</t>
  </si>
  <si>
    <t>03 ОСТ 108.462.01-82</t>
  </si>
  <si>
    <t>Труба 28х3 п.м.</t>
  </si>
  <si>
    <t>БЧ01013</t>
  </si>
  <si>
    <t>Штуцер 20</t>
  </si>
  <si>
    <t>04 ОСТ 108.462.01-82</t>
  </si>
  <si>
    <t>Отвод 30°-76х4 150х250х557 R=300</t>
  </si>
  <si>
    <t>02 ОСТ 108.321.15-82</t>
  </si>
  <si>
    <t>BG3-30UMA-LCX-TM-50</t>
  </si>
  <si>
    <t>Отвод 15°-76х4 150х250х479 R=300</t>
  </si>
  <si>
    <t>01 ОСТ 108.321.15-82</t>
  </si>
  <si>
    <t>Тройник равн.80</t>
  </si>
  <si>
    <t>04 ОСТ 108.104.04-82</t>
  </si>
  <si>
    <t>Кольцо 62</t>
  </si>
  <si>
    <t>06 ОСТ 108..520.02-80</t>
  </si>
  <si>
    <t>Прокладка 1000х1500х1</t>
  </si>
  <si>
    <t>Klingersil c 4430</t>
  </si>
  <si>
    <t>Труба 38х3 п.м</t>
  </si>
  <si>
    <t>По настоящему чертежу</t>
  </si>
  <si>
    <t>BG3-30UMA-MAQ-TM-52, изм.1</t>
  </si>
  <si>
    <t>Прокладка 1х1000х1500</t>
  </si>
  <si>
    <t>Б/Ч</t>
  </si>
  <si>
    <t>Труба 16х2 п.м</t>
  </si>
  <si>
    <t>BG3-30UMA-LBC-TM-50</t>
  </si>
  <si>
    <t>Прокладка Лист 1х1000х1500</t>
  </si>
  <si>
    <t>BG3-30UMA-LCA-TM-50, изм.3</t>
  </si>
  <si>
    <t>Фланец 1-65-10 поз.41</t>
  </si>
  <si>
    <t>Сталь 20</t>
  </si>
  <si>
    <t>BG3-30UMA-PCB-TM-35-65-013</t>
  </si>
  <si>
    <t>Переход 50х20, поз.14</t>
  </si>
  <si>
    <t>12Х1МФ</t>
  </si>
  <si>
    <t>07 ОСТ 108.318.18-82</t>
  </si>
  <si>
    <t>BG3-30UMA-MAL-TM-50</t>
  </si>
  <si>
    <t>Бобышка прямая</t>
  </si>
  <si>
    <t xml:space="preserve"> БП-20х1.5</t>
  </si>
  <si>
    <t>BG3-30UMA-MKF-TM-15-65-002</t>
  </si>
  <si>
    <t xml:space="preserve">Пробка </t>
  </si>
  <si>
    <t>20х1.5</t>
  </si>
  <si>
    <t>ПРВ-20х1.5</t>
  </si>
  <si>
    <t>Бобышка типа</t>
  </si>
  <si>
    <t xml:space="preserve"> 17.5/М20х1.5-12,25-У</t>
  </si>
  <si>
    <t>ТУ 6937-030-47472841-2003</t>
  </si>
  <si>
    <t>Пробка типа</t>
  </si>
  <si>
    <t xml:space="preserve">7 поз. труба </t>
  </si>
  <si>
    <t xml:space="preserve">32x2 </t>
  </si>
  <si>
    <t>10Г2</t>
  </si>
  <si>
    <t>BG3-30UMA-LAE-TM-10-65-010</t>
  </si>
  <si>
    <t xml:space="preserve">8 поз. труба </t>
  </si>
  <si>
    <t xml:space="preserve">57x3 </t>
  </si>
  <si>
    <t xml:space="preserve">50 поз. КОЛЬЦО </t>
  </si>
  <si>
    <t>ОСТ 108.030.113-87</t>
  </si>
  <si>
    <t>BG3-30UMA-###-TM-30-65-004</t>
  </si>
  <si>
    <t xml:space="preserve">1 поз. Тройник равно-проходный </t>
  </si>
  <si>
    <t>12хХ1МФ</t>
  </si>
  <si>
    <t>BG3-30UMA-###-TM-30-65-006</t>
  </si>
  <si>
    <t xml:space="preserve">6 поз. Переходник </t>
  </si>
  <si>
    <t xml:space="preserve">16х2,5 </t>
  </si>
  <si>
    <t>15ГС-12Х18Н10Т</t>
  </si>
  <si>
    <t>сборный</t>
  </si>
  <si>
    <t xml:space="preserve">7 поз. Труба </t>
  </si>
  <si>
    <t>16 x3 L=1000</t>
  </si>
  <si>
    <t>ГОСТ 9941-81*</t>
  </si>
  <si>
    <t xml:space="preserve">11 поз. Тройник равнопроходный </t>
  </si>
  <si>
    <t xml:space="preserve">Ду 20 </t>
  </si>
  <si>
    <t>ГОСТ 1050-88*</t>
  </si>
  <si>
    <t>BG3-30UMA-###-TM-30-65-008</t>
  </si>
  <si>
    <t xml:space="preserve"> труба</t>
  </si>
  <si>
    <t xml:space="preserve"> 16х3 </t>
  </si>
  <si>
    <t>BG3-30UMA-###-TM-30-65-011</t>
  </si>
  <si>
    <t xml:space="preserve"> труба </t>
  </si>
  <si>
    <t xml:space="preserve">32х3 </t>
  </si>
  <si>
    <t xml:space="preserve"> отвод гнутый </t>
  </si>
  <si>
    <t>90-32х3</t>
  </si>
  <si>
    <t xml:space="preserve">переходник </t>
  </si>
  <si>
    <t>16х2,5-16х3</t>
  </si>
  <si>
    <t>Сборный</t>
  </si>
  <si>
    <t>Фильтр</t>
  </si>
  <si>
    <t xml:space="preserve"> Ду 25</t>
  </si>
  <si>
    <t>Труба</t>
  </si>
  <si>
    <t xml:space="preserve"> 57х13 </t>
  </si>
  <si>
    <t>15ХМ1Ф</t>
  </si>
  <si>
    <t>BG3-30UMA-###-TM-30-65-012</t>
  </si>
  <si>
    <t xml:space="preserve">Труба </t>
  </si>
  <si>
    <t xml:space="preserve">57х3,5 </t>
  </si>
  <si>
    <t xml:space="preserve">28х6 </t>
  </si>
  <si>
    <t>28х3</t>
  </si>
  <si>
    <t xml:space="preserve">32х2 </t>
  </si>
  <si>
    <t xml:space="preserve">Переход </t>
  </si>
  <si>
    <t>57х13-43х9</t>
  </si>
  <si>
    <t xml:space="preserve">57х13-43х8 </t>
  </si>
  <si>
    <t xml:space="preserve">28х6-21,3х17,3 </t>
  </si>
  <si>
    <t xml:space="preserve">45х2,5-32х2 </t>
  </si>
  <si>
    <t>ТУ 14-3-1128-82</t>
  </si>
  <si>
    <t>108*4-76*3,5</t>
  </si>
  <si>
    <t xml:space="preserve">Штуцер </t>
  </si>
  <si>
    <t xml:space="preserve">32х2-25 </t>
  </si>
  <si>
    <t xml:space="preserve">Тройник равнопроходный </t>
  </si>
  <si>
    <t xml:space="preserve">16х3 </t>
  </si>
  <si>
    <t xml:space="preserve">15 отвод гнутый </t>
  </si>
  <si>
    <t>90°-57х13</t>
  </si>
  <si>
    <t>16 отвод гнутый 13 10 шт</t>
  </si>
  <si>
    <t>45°-57х13</t>
  </si>
  <si>
    <t>Лист 0,5х1000х1500 KLINGERSIL C-4430</t>
  </si>
  <si>
    <t>С.А.Белый
тел. +79620669988</t>
  </si>
  <si>
    <t>Монтаж маслопроводов турбинного отделения</t>
  </si>
  <si>
    <t>Лист 0,7х2000х2000 KLINGERSIL C-4430</t>
  </si>
  <si>
    <t>Лист 1х1000х1500 KLINGERSIL C-4430</t>
  </si>
  <si>
    <t>ИТОГО:</t>
  </si>
  <si>
    <t>1</t>
  </si>
  <si>
    <t>7</t>
  </si>
  <si>
    <t>27</t>
  </si>
  <si>
    <t>36</t>
  </si>
  <si>
    <t>41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</si>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</sst>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#,##0.00_р_."/>
    <numFmt numFmtId="166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1" fillId="0" borderId="0"/>
    <xf numFmtId="0" fontId="15" fillId="0" borderId="0"/>
    <xf numFmtId="0" fontId="15" fillId="0" borderId="0"/>
    <xf numFmtId="0" fontId="15" fillId="0" borderId="0"/>
    <xf numFmtId="0" fontId="27" fillId="0" borderId="0"/>
  </cellStyleXfs>
  <cellXfs count="1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top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9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/>
    <xf numFmtId="0" fontId="6" fillId="0" borderId="0" xfId="0" applyFont="1" applyFill="1" applyBorder="1" applyAlignment="1">
      <alignment vertical="top" wrapText="1"/>
    </xf>
    <xf numFmtId="14" fontId="6" fillId="0" borderId="0" xfId="0" applyNumberFormat="1" applyFont="1" applyFill="1" applyBorder="1" applyAlignment="1">
      <alignment vertical="top" wrapText="1"/>
    </xf>
    <xf numFmtId="0" fontId="13" fillId="0" borderId="0" xfId="0" applyFont="1" applyAlignment="1"/>
    <xf numFmtId="0" fontId="6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wrapText="1"/>
    </xf>
    <xf numFmtId="0" fontId="1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Border="1"/>
    <xf numFmtId="1" fontId="0" fillId="0" borderId="7" xfId="0" applyNumberFormat="1" applyFill="1" applyBorder="1" applyAlignment="1">
      <alignment horizontal="center" vertical="center" wrapText="1"/>
    </xf>
    <xf numFmtId="4" fontId="0" fillId="0" borderId="7" xfId="0" applyNumberForma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4" fontId="0" fillId="0" borderId="7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2" fontId="18" fillId="0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9" fillId="0" borderId="7" xfId="1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1" fillId="0" borderId="7" xfId="2" applyFill="1" applyBorder="1" applyAlignment="1">
      <alignment horizontal="center" vertical="center" wrapText="1"/>
    </xf>
    <xf numFmtId="4" fontId="21" fillId="0" borderId="7" xfId="2" applyNumberForma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14" fontId="24" fillId="3" borderId="7" xfId="0" applyNumberFormat="1" applyFont="1" applyFill="1" applyBorder="1" applyAlignment="1">
      <alignment horizontal="center" vertical="center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7" xfId="0" applyFont="1" applyFill="1" applyBorder="1" applyAlignment="1" applyProtection="1">
      <alignment horizontal="left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center" vertical="center"/>
    </xf>
    <xf numFmtId="2" fontId="23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 applyProtection="1">
      <alignment horizontal="left" vertical="center" wrapText="1"/>
    </xf>
    <xf numFmtId="0" fontId="23" fillId="0" borderId="7" xfId="0" applyFont="1" applyFill="1" applyBorder="1" applyAlignment="1">
      <alignment horizontal="center" wrapText="1"/>
    </xf>
    <xf numFmtId="0" fontId="24" fillId="0" borderId="7" xfId="0" applyFont="1" applyFill="1" applyBorder="1" applyAlignment="1" applyProtection="1">
      <alignment vertical="center"/>
    </xf>
    <xf numFmtId="1" fontId="23" fillId="0" borderId="7" xfId="3" applyNumberFormat="1" applyFont="1" applyFill="1" applyBorder="1" applyAlignment="1" applyProtection="1">
      <alignment horizontal="center" vertical="center"/>
    </xf>
    <xf numFmtId="0" fontId="23" fillId="0" borderId="7" xfId="3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14" fontId="23" fillId="0" borderId="7" xfId="0" applyNumberFormat="1" applyFont="1" applyFill="1" applyBorder="1" applyAlignment="1">
      <alignment vertical="center" wrapText="1"/>
    </xf>
    <xf numFmtId="0" fontId="24" fillId="3" borderId="7" xfId="3" applyFont="1" applyFill="1" applyBorder="1" applyAlignment="1" applyProtection="1">
      <alignment vertical="center" wrapText="1"/>
    </xf>
    <xf numFmtId="0" fontId="23" fillId="3" borderId="7" xfId="3" applyFont="1" applyFill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23" fillId="3" borderId="7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4" fillId="0" borderId="7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23" fillId="0" borderId="7" xfId="0" applyFont="1" applyBorder="1" applyAlignment="1" applyProtection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</xf>
    <xf numFmtId="0" fontId="23" fillId="0" borderId="7" xfId="0" applyFont="1" applyBorder="1" applyAlignment="1" applyProtection="1">
      <alignment horizontal="center" vertical="center"/>
      <protection locked="0"/>
    </xf>
    <xf numFmtId="165" fontId="23" fillId="3" borderId="7" xfId="0" applyNumberFormat="1" applyFont="1" applyFill="1" applyBorder="1" applyAlignment="1" applyProtection="1">
      <alignment horizontal="center" vertical="center"/>
    </xf>
    <xf numFmtId="0" fontId="23" fillId="3" borderId="7" xfId="0" applyFont="1" applyFill="1" applyBorder="1" applyAlignment="1" applyProtection="1">
      <alignment horizontal="left" vertical="center" wrapText="1"/>
    </xf>
    <xf numFmtId="0" fontId="24" fillId="3" borderId="7" xfId="0" applyFont="1" applyFill="1" applyBorder="1" applyAlignment="1" applyProtection="1">
      <alignment horizontal="left" vertical="center" wrapText="1"/>
    </xf>
    <xf numFmtId="0" fontId="23" fillId="3" borderId="7" xfId="0" applyFont="1" applyFill="1" applyBorder="1" applyAlignment="1" applyProtection="1">
      <alignment horizontal="center" vertical="center"/>
      <protection locked="0"/>
    </xf>
    <xf numFmtId="2" fontId="23" fillId="3" borderId="7" xfId="0" applyNumberFormat="1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vertical="center" wrapText="1"/>
    </xf>
    <xf numFmtId="0" fontId="26" fillId="3" borderId="7" xfId="0" applyFont="1" applyFill="1" applyBorder="1" applyAlignment="1" applyProtection="1">
      <alignment horizontal="center" vertical="center"/>
    </xf>
    <xf numFmtId="0" fontId="21" fillId="0" borderId="7" xfId="0" applyFont="1" applyBorder="1"/>
    <xf numFmtId="0" fontId="25" fillId="0" borderId="7" xfId="4" applyFont="1" applyFill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 wrapText="1"/>
    </xf>
    <xf numFmtId="0" fontId="1" fillId="0" borderId="7" xfId="4" applyFont="1" applyBorder="1" applyAlignment="1">
      <alignment horizontal="center" vertical="center"/>
    </xf>
    <xf numFmtId="4" fontId="23" fillId="3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>
      <alignment vertical="center" wrapText="1"/>
    </xf>
    <xf numFmtId="0" fontId="24" fillId="3" borderId="7" xfId="4" applyFont="1" applyFill="1" applyBorder="1" applyAlignment="1" applyProtection="1">
      <alignment vertical="center"/>
    </xf>
    <xf numFmtId="0" fontId="23" fillId="0" borderId="7" xfId="4" applyFont="1" applyFill="1" applyBorder="1" applyAlignment="1">
      <alignment horizontal="center" vertical="center" wrapText="1"/>
    </xf>
    <xf numFmtId="0" fontId="23" fillId="0" borderId="7" xfId="4" applyFont="1" applyBorder="1" applyAlignment="1">
      <alignment horizontal="left" vertical="center" wrapText="1"/>
    </xf>
    <xf numFmtId="0" fontId="23" fillId="0" borderId="7" xfId="4" applyFont="1" applyFill="1" applyBorder="1" applyAlignment="1">
      <alignment horizontal="left" vertical="center" wrapText="1"/>
    </xf>
    <xf numFmtId="0" fontId="24" fillId="3" borderId="7" xfId="4" applyFont="1" applyFill="1" applyBorder="1" applyAlignment="1" applyProtection="1">
      <alignment horizontal="left" vertical="center"/>
    </xf>
    <xf numFmtId="0" fontId="23" fillId="0" borderId="7" xfId="4" applyFont="1" applyBorder="1" applyAlignment="1">
      <alignment horizontal="center" vertical="center"/>
    </xf>
    <xf numFmtId="0" fontId="23" fillId="0" borderId="7" xfId="4" applyFont="1" applyFill="1" applyBorder="1" applyAlignment="1">
      <alignment vertical="center" wrapText="1"/>
    </xf>
    <xf numFmtId="0" fontId="24" fillId="3" borderId="7" xfId="5" applyFont="1" applyFill="1" applyBorder="1" applyAlignment="1" applyProtection="1">
      <alignment horizontal="left" vertical="center"/>
    </xf>
    <xf numFmtId="0" fontId="1" fillId="0" borderId="7" xfId="4" applyFont="1" applyBorder="1"/>
    <xf numFmtId="0" fontId="22" fillId="0" borderId="7" xfId="5" applyFont="1" applyFill="1" applyBorder="1" applyAlignment="1" applyProtection="1">
      <alignment horizontal="left" vertical="center"/>
    </xf>
    <xf numFmtId="0" fontId="24" fillId="3" borderId="7" xfId="5" applyFont="1" applyFill="1" applyBorder="1" applyAlignment="1" applyProtection="1">
      <alignment horizontal="center" vertical="center"/>
    </xf>
    <xf numFmtId="1" fontId="24" fillId="3" borderId="7" xfId="5" applyNumberFormat="1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left" vertical="center"/>
    </xf>
    <xf numFmtId="0" fontId="23" fillId="3" borderId="7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wrapText="1"/>
    </xf>
    <xf numFmtId="14" fontId="24" fillId="3" borderId="7" xfId="0" applyNumberFormat="1" applyFont="1" applyFill="1" applyBorder="1" applyAlignment="1">
      <alignment horizontal="left" vertical="center"/>
    </xf>
    <xf numFmtId="165" fontId="24" fillId="0" borderId="7" xfId="0" applyNumberFormat="1" applyFont="1" applyFill="1" applyBorder="1" applyAlignment="1" applyProtection="1">
      <alignment horizontal="center" vertical="center"/>
    </xf>
    <xf numFmtId="0" fontId="23" fillId="0" borderId="7" xfId="5" applyFont="1" applyFill="1" applyBorder="1" applyAlignment="1" applyProtection="1">
      <alignment horizontal="left" vertical="center"/>
    </xf>
    <xf numFmtId="0" fontId="23" fillId="0" borderId="7" xfId="5" applyFont="1" applyFill="1" applyBorder="1" applyAlignment="1" applyProtection="1">
      <alignment horizontal="center" vertical="center" wrapText="1"/>
    </xf>
    <xf numFmtId="4" fontId="23" fillId="0" borderId="7" xfId="5" applyNumberFormat="1" applyFont="1" applyFill="1" applyBorder="1" applyAlignment="1" applyProtection="1">
      <alignment horizontal="center" vertical="center" wrapText="1"/>
    </xf>
    <xf numFmtId="0" fontId="24" fillId="0" borderId="7" xfId="5" applyFont="1" applyFill="1" applyBorder="1" applyAlignment="1" applyProtection="1">
      <alignment horizontal="center" vertical="center"/>
    </xf>
    <xf numFmtId="0" fontId="23" fillId="3" borderId="7" xfId="5" applyFont="1" applyFill="1" applyBorder="1" applyAlignment="1" applyProtection="1">
      <alignment horizontal="left" vertical="center" wrapText="1"/>
    </xf>
    <xf numFmtId="0" fontId="23" fillId="0" borderId="7" xfId="5" applyFont="1" applyFill="1" applyBorder="1" applyAlignment="1" applyProtection="1">
      <alignment horizontal="left"/>
    </xf>
    <xf numFmtId="0" fontId="23" fillId="0" borderId="7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left" vertical="center"/>
    </xf>
    <xf numFmtId="0" fontId="23" fillId="3" borderId="7" xfId="0" applyFont="1" applyFill="1" applyBorder="1" applyAlignment="1" applyProtection="1">
      <alignment horizontal="left" vertical="center"/>
    </xf>
    <xf numFmtId="0" fontId="24" fillId="3" borderId="7" xfId="0" applyFont="1" applyFill="1" applyBorder="1" applyAlignment="1" applyProtection="1">
      <alignment horizontal="left" vertical="center"/>
    </xf>
    <xf numFmtId="0" fontId="25" fillId="3" borderId="7" xfId="3" applyFont="1" applyFill="1" applyBorder="1" applyAlignment="1">
      <alignment horizontal="center" vertical="center"/>
    </xf>
    <xf numFmtId="1" fontId="23" fillId="3" borderId="7" xfId="3" applyNumberFormat="1" applyFont="1" applyFill="1" applyBorder="1" applyAlignment="1" applyProtection="1">
      <alignment horizontal="center" vertical="center"/>
    </xf>
    <xf numFmtId="0" fontId="23" fillId="3" borderId="7" xfId="3" applyFont="1" applyFill="1" applyBorder="1" applyAlignment="1" applyProtection="1">
      <alignment horizontal="center" vertical="center"/>
    </xf>
    <xf numFmtId="2" fontId="23" fillId="3" borderId="7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/>
    </xf>
    <xf numFmtId="0" fontId="24" fillId="0" borderId="7" xfId="6" applyFont="1" applyFill="1" applyBorder="1" applyAlignment="1" applyProtection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4" fillId="3" borderId="7" xfId="6" applyFont="1" applyFill="1" applyBorder="1" applyAlignment="1" applyProtection="1">
      <alignment horizontal="left" vertical="center" wrapText="1"/>
    </xf>
    <xf numFmtId="166" fontId="24" fillId="0" borderId="7" xfId="6" applyNumberFormat="1" applyFont="1" applyFill="1" applyBorder="1" applyAlignment="1" applyProtection="1">
      <alignment horizontal="center" vertical="center" wrapText="1"/>
    </xf>
    <xf numFmtId="166" fontId="24" fillId="3" borderId="7" xfId="6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left" vertical="center" wrapText="1"/>
    </xf>
    <xf numFmtId="166" fontId="24" fillId="0" borderId="7" xfId="6" applyNumberFormat="1" applyFont="1" applyFill="1" applyBorder="1" applyAlignment="1">
      <alignment horizontal="center" vertical="center" wrapText="1"/>
    </xf>
    <xf numFmtId="0" fontId="23" fillId="0" borderId="7" xfId="0" applyNumberFormat="1" applyFont="1" applyFill="1" applyBorder="1" applyAlignment="1">
      <alignment horizontal="left" vertical="center"/>
    </xf>
    <xf numFmtId="2" fontId="24" fillId="0" borderId="7" xfId="0" applyNumberFormat="1" applyFont="1" applyFill="1" applyBorder="1" applyAlignment="1">
      <alignment horizontal="center" vertical="center" wrapText="1"/>
    </xf>
    <xf numFmtId="2" fontId="24" fillId="0" borderId="7" xfId="6" applyNumberFormat="1" applyFont="1" applyFill="1" applyBorder="1" applyAlignment="1" applyProtection="1">
      <alignment horizontal="center" vertical="center" wrapText="1"/>
    </xf>
    <xf numFmtId="2" fontId="24" fillId="0" borderId="7" xfId="6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/>
    </xf>
    <xf numFmtId="0" fontId="23" fillId="0" borderId="0" xfId="0" applyFont="1"/>
    <xf numFmtId="0" fontId="23" fillId="0" borderId="4" xfId="0" applyFont="1" applyBorder="1" applyAlignment="1">
      <alignment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7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2 2" xfId="3"/>
    <cellStyle name="Обычный 2 2 3" xfId="5"/>
    <cellStyle name="Обычный 2 5 2" xfId="4"/>
    <cellStyle name="Обычный_Лист1" xfId="6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0"/>
  <sheetViews>
    <sheetView tabSelected="1" showWhiteSpace="0" view="pageBreakPreview" zoomScale="70" zoomScaleNormal="55" zoomScaleSheetLayoutView="70" zoomScalePageLayoutView="60" workbookViewId="0">
      <selection activeCell="A135" sqref="A135:XFD140"/>
    </sheetView>
  </sheetViews>
  <sheetFormatPr defaultRowHeight="14.25" x14ac:dyDescent="0.2"/>
  <cols>
    <col min="1" max="1" width="10" style="2" customWidth="1"/>
    <col min="2" max="2" width="54.140625" style="1" customWidth="1"/>
    <col min="3" max="3" width="25.42578125" style="1" customWidth="1"/>
    <col min="4" max="4" width="19.28515625" style="1" customWidth="1"/>
    <col min="5" max="5" width="22.85546875" style="1" customWidth="1"/>
    <col min="6" max="6" width="35.28515625" style="1" customWidth="1"/>
    <col min="7" max="7" width="8.42578125" style="1" customWidth="1"/>
    <col min="8" max="8" width="11.42578125" style="1" customWidth="1"/>
    <col min="9" max="9" width="10.140625" style="1" customWidth="1"/>
    <col min="10" max="10" width="14.42578125" style="1" customWidth="1"/>
    <col min="11" max="11" width="20.140625" style="15" customWidth="1"/>
    <col min="12" max="12" width="0.42578125" style="1" hidden="1" customWidth="1"/>
    <col min="13" max="13" width="0.7109375" style="1" hidden="1" customWidth="1"/>
    <col min="14" max="14" width="30.140625" style="1" customWidth="1"/>
    <col min="15" max="15" width="39.14062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1" customHeight="1" x14ac:dyDescent="0.2"/>
    <row r="2" spans="1:31" ht="33" customHeigh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13"/>
      <c r="L2" s="11"/>
      <c r="M2" s="11"/>
      <c r="N2" s="159" t="s">
        <v>23</v>
      </c>
      <c r="O2" s="159"/>
      <c r="P2" s="16"/>
    </row>
    <row r="3" spans="1:31" ht="33" customHeight="1" x14ac:dyDescent="0.3">
      <c r="A3" s="6"/>
      <c r="B3" s="6"/>
      <c r="C3" s="7"/>
      <c r="D3" s="7"/>
      <c r="E3" s="7"/>
      <c r="F3" s="7"/>
      <c r="G3" s="7"/>
      <c r="H3" s="7"/>
      <c r="I3" s="7"/>
      <c r="J3" s="7"/>
      <c r="K3" s="13"/>
      <c r="L3" s="11"/>
      <c r="M3" s="11"/>
      <c r="N3" s="159" t="s">
        <v>24</v>
      </c>
      <c r="O3" s="159"/>
      <c r="P3" s="159"/>
    </row>
    <row r="4" spans="1:31" ht="33.75" customHeight="1" x14ac:dyDescent="0.3">
      <c r="A4" s="17"/>
      <c r="B4" s="17"/>
      <c r="C4" s="18"/>
      <c r="D4" s="18"/>
      <c r="E4" s="18"/>
      <c r="F4" s="18"/>
      <c r="G4" s="18"/>
      <c r="H4" s="18"/>
      <c r="I4" s="18"/>
      <c r="J4" s="18"/>
      <c r="K4" s="21"/>
      <c r="L4" s="20"/>
      <c r="M4" s="20"/>
      <c r="N4" s="160" t="s">
        <v>25</v>
      </c>
      <c r="O4" s="160"/>
      <c r="P4" s="160"/>
    </row>
    <row r="5" spans="1:31" ht="39" customHeight="1" x14ac:dyDescent="0.35">
      <c r="A5" s="161"/>
      <c r="B5" s="161"/>
      <c r="C5" s="161"/>
      <c r="D5" s="18"/>
      <c r="E5" s="18"/>
      <c r="F5" s="18"/>
      <c r="G5" s="18"/>
      <c r="H5" s="18"/>
      <c r="I5" s="18"/>
      <c r="J5" s="18"/>
      <c r="K5" s="31"/>
      <c r="L5" s="20"/>
      <c r="M5" s="20"/>
      <c r="N5" s="160" t="s">
        <v>26</v>
      </c>
      <c r="O5" s="160"/>
      <c r="P5" s="22"/>
      <c r="Q5"/>
      <c r="R5"/>
      <c r="S5"/>
      <c r="T5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</row>
    <row r="6" spans="1:31" ht="37.5" customHeight="1" x14ac:dyDescent="0.3">
      <c r="A6" s="161" t="s">
        <v>20</v>
      </c>
      <c r="B6" s="161"/>
      <c r="C6" s="161"/>
      <c r="D6" s="18"/>
      <c r="E6" s="18"/>
      <c r="F6" s="18"/>
      <c r="G6" s="18"/>
      <c r="H6" s="18"/>
      <c r="I6" s="18"/>
      <c r="J6" s="18"/>
      <c r="K6" s="31"/>
      <c r="L6" s="20"/>
      <c r="M6" s="20"/>
      <c r="N6" s="173" t="s">
        <v>22</v>
      </c>
      <c r="O6" s="173"/>
      <c r="P6" s="173"/>
      <c r="Q6"/>
      <c r="R6"/>
      <c r="S6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30.75" customHeight="1" x14ac:dyDescent="0.3">
      <c r="A7" s="161" t="s">
        <v>19</v>
      </c>
      <c r="B7" s="161"/>
      <c r="C7" s="18"/>
      <c r="D7" s="18"/>
      <c r="E7" s="18"/>
      <c r="F7" s="18"/>
      <c r="G7" s="18"/>
      <c r="H7" s="18"/>
      <c r="I7" s="18"/>
      <c r="J7" s="18"/>
      <c r="K7" s="23"/>
      <c r="L7" s="20"/>
      <c r="M7" s="20"/>
      <c r="N7" s="24"/>
      <c r="O7" s="24"/>
      <c r="P7" s="24"/>
      <c r="Q7"/>
      <c r="R7"/>
      <c r="S7"/>
      <c r="T7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30" customHeight="1" x14ac:dyDescent="0.25">
      <c r="A8" s="174" t="s">
        <v>189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25"/>
      <c r="Q8"/>
      <c r="R8"/>
      <c r="S8"/>
      <c r="T8"/>
    </row>
    <row r="9" spans="1:31" ht="15.75" customHeight="1" x14ac:dyDescent="0.3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9"/>
      <c r="P9" s="25"/>
      <c r="Q9"/>
      <c r="R9"/>
      <c r="S9"/>
      <c r="T9"/>
    </row>
    <row r="10" spans="1:31" ht="39" customHeight="1" x14ac:dyDescent="0.3">
      <c r="A10" s="169" t="s">
        <v>14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/>
      <c r="Q10"/>
      <c r="R10"/>
      <c r="S10"/>
      <c r="T10"/>
    </row>
    <row r="11" spans="1:31" ht="46.5" customHeight="1" x14ac:dyDescent="0.3">
      <c r="A11" s="169" t="s">
        <v>15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/>
      <c r="Q11"/>
      <c r="R11"/>
      <c r="S11"/>
      <c r="T11"/>
    </row>
    <row r="12" spans="1:31" ht="33.75" customHeight="1" thickBot="1" x14ac:dyDescent="0.3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5"/>
      <c r="P12"/>
      <c r="Q12"/>
      <c r="R12"/>
      <c r="S12"/>
      <c r="T12"/>
    </row>
    <row r="13" spans="1:31" ht="116.25" customHeight="1" thickBot="1" x14ac:dyDescent="0.3">
      <c r="A13" s="8" t="s">
        <v>12</v>
      </c>
      <c r="B13" s="9" t="s">
        <v>2</v>
      </c>
      <c r="C13" s="9" t="s">
        <v>3</v>
      </c>
      <c r="D13" s="9" t="s">
        <v>4</v>
      </c>
      <c r="E13" s="9" t="s">
        <v>5</v>
      </c>
      <c r="F13" s="9" t="s">
        <v>6</v>
      </c>
      <c r="G13" s="9" t="s">
        <v>7</v>
      </c>
      <c r="H13" s="9" t="s">
        <v>8</v>
      </c>
      <c r="I13" s="9" t="s">
        <v>17</v>
      </c>
      <c r="J13" s="9" t="s">
        <v>18</v>
      </c>
      <c r="K13" s="14" t="s">
        <v>9</v>
      </c>
      <c r="L13" s="9" t="s">
        <v>0</v>
      </c>
      <c r="M13" s="9" t="s">
        <v>1</v>
      </c>
      <c r="N13" s="10" t="s">
        <v>10</v>
      </c>
      <c r="O13" s="9" t="s">
        <v>11</v>
      </c>
      <c r="P13"/>
      <c r="Q13"/>
      <c r="R13"/>
      <c r="S13"/>
      <c r="T13" s="3"/>
    </row>
    <row r="14" spans="1:31" ht="27" customHeight="1" x14ac:dyDescent="0.25">
      <c r="A14" s="26">
        <v>1</v>
      </c>
      <c r="B14" s="26">
        <v>2</v>
      </c>
      <c r="C14" s="26">
        <v>3</v>
      </c>
      <c r="D14" s="26">
        <v>4</v>
      </c>
      <c r="E14" s="26">
        <v>5</v>
      </c>
      <c r="F14" s="26">
        <v>6</v>
      </c>
      <c r="G14" s="26">
        <v>7</v>
      </c>
      <c r="H14" s="26">
        <v>8</v>
      </c>
      <c r="I14" s="26">
        <v>9</v>
      </c>
      <c r="J14" s="26">
        <v>10</v>
      </c>
      <c r="K14" s="30">
        <v>13</v>
      </c>
      <c r="L14" s="26">
        <v>13</v>
      </c>
      <c r="M14" s="26">
        <v>14</v>
      </c>
      <c r="N14" s="27">
        <v>15</v>
      </c>
      <c r="O14" s="27">
        <v>16</v>
      </c>
      <c r="P14"/>
      <c r="Q14"/>
      <c r="R14"/>
      <c r="S14"/>
      <c r="T14"/>
    </row>
    <row r="15" spans="1:31" ht="81" customHeight="1" x14ac:dyDescent="0.25">
      <c r="A15" s="28" t="s">
        <v>410</v>
      </c>
      <c r="B15" s="32" t="s">
        <v>107</v>
      </c>
      <c r="C15" s="32" t="s">
        <v>127</v>
      </c>
      <c r="D15" s="32"/>
      <c r="E15" s="32"/>
      <c r="F15" s="32" t="s">
        <v>98</v>
      </c>
      <c r="G15" s="34" t="s">
        <v>132</v>
      </c>
      <c r="H15" s="34">
        <v>1</v>
      </c>
      <c r="I15" s="35">
        <f t="shared" ref="I15:I40" si="0">J15/H15</f>
        <v>5.29</v>
      </c>
      <c r="J15" s="35">
        <v>5.29</v>
      </c>
      <c r="K15" s="37">
        <v>42014</v>
      </c>
      <c r="L15" s="29"/>
      <c r="M15" s="29"/>
      <c r="N15" s="165" t="s">
        <v>176</v>
      </c>
      <c r="O15" s="32" t="s">
        <v>154</v>
      </c>
      <c r="P15"/>
      <c r="Q15"/>
      <c r="R15"/>
      <c r="S15"/>
      <c r="T15"/>
    </row>
    <row r="16" spans="1:31" ht="30" customHeight="1" x14ac:dyDescent="0.25">
      <c r="A16" s="28" t="s">
        <v>16</v>
      </c>
      <c r="B16" s="32" t="s">
        <v>108</v>
      </c>
      <c r="C16" s="32" t="s">
        <v>94</v>
      </c>
      <c r="D16" s="32"/>
      <c r="E16" s="32"/>
      <c r="F16" s="32" t="s">
        <v>95</v>
      </c>
      <c r="G16" s="34" t="s">
        <v>132</v>
      </c>
      <c r="H16" s="34">
        <v>2</v>
      </c>
      <c r="I16" s="35">
        <f t="shared" si="0"/>
        <v>0.55000000000000004</v>
      </c>
      <c r="J16" s="35">
        <v>1.1000000000000001</v>
      </c>
      <c r="K16" s="37">
        <v>42014</v>
      </c>
      <c r="L16" s="29"/>
      <c r="M16" s="29"/>
      <c r="N16" s="166"/>
      <c r="O16" s="32" t="s">
        <v>155</v>
      </c>
      <c r="P16"/>
      <c r="Q16"/>
      <c r="R16"/>
      <c r="S16"/>
      <c r="T16"/>
    </row>
    <row r="17" spans="1:20" ht="30" customHeight="1" x14ac:dyDescent="0.25">
      <c r="A17" s="28" t="s">
        <v>28</v>
      </c>
      <c r="B17" s="32" t="s">
        <v>109</v>
      </c>
      <c r="C17" s="32" t="s">
        <v>94</v>
      </c>
      <c r="D17" s="32"/>
      <c r="E17" s="32"/>
      <c r="F17" s="32" t="s">
        <v>95</v>
      </c>
      <c r="G17" s="34" t="s">
        <v>103</v>
      </c>
      <c r="H17" s="34">
        <v>2</v>
      </c>
      <c r="I17" s="35">
        <f t="shared" si="0"/>
        <v>0.55000000000000004</v>
      </c>
      <c r="J17" s="35">
        <v>1.1000000000000001</v>
      </c>
      <c r="K17" s="37">
        <v>42014</v>
      </c>
      <c r="L17" s="29"/>
      <c r="M17" s="29"/>
      <c r="N17" s="166"/>
      <c r="O17" s="32" t="s">
        <v>155</v>
      </c>
      <c r="P17"/>
      <c r="Q17"/>
      <c r="R17"/>
      <c r="S17"/>
      <c r="T17"/>
    </row>
    <row r="18" spans="1:20" ht="20.25" customHeight="1" x14ac:dyDescent="0.25">
      <c r="A18" s="28" t="s">
        <v>29</v>
      </c>
      <c r="B18" s="32" t="s">
        <v>110</v>
      </c>
      <c r="C18" s="32" t="s">
        <v>94</v>
      </c>
      <c r="D18" s="32"/>
      <c r="E18" s="32"/>
      <c r="F18" s="32" t="s">
        <v>95</v>
      </c>
      <c r="G18" s="34" t="s">
        <v>103</v>
      </c>
      <c r="H18" s="34">
        <v>1</v>
      </c>
      <c r="I18" s="35">
        <f t="shared" si="0"/>
        <v>19.8</v>
      </c>
      <c r="J18" s="35">
        <v>19.8</v>
      </c>
      <c r="K18" s="37">
        <v>42014</v>
      </c>
      <c r="L18" s="29"/>
      <c r="M18" s="29"/>
      <c r="N18" s="166"/>
      <c r="O18" s="32" t="s">
        <v>128</v>
      </c>
      <c r="P18"/>
      <c r="Q18"/>
      <c r="R18"/>
      <c r="S18"/>
      <c r="T18"/>
    </row>
    <row r="19" spans="1:20" ht="30" customHeight="1" x14ac:dyDescent="0.25">
      <c r="A19" s="28" t="s">
        <v>30</v>
      </c>
      <c r="B19" s="32" t="s">
        <v>111</v>
      </c>
      <c r="C19" s="32" t="s">
        <v>94</v>
      </c>
      <c r="D19" s="36"/>
      <c r="E19" s="32"/>
      <c r="F19" s="32" t="s">
        <v>129</v>
      </c>
      <c r="G19" s="34" t="s">
        <v>103</v>
      </c>
      <c r="H19" s="34">
        <v>1</v>
      </c>
      <c r="I19" s="35">
        <f t="shared" si="0"/>
        <v>12.5</v>
      </c>
      <c r="J19" s="35">
        <v>12.5</v>
      </c>
      <c r="K19" s="37">
        <v>42014</v>
      </c>
      <c r="L19" s="29"/>
      <c r="M19" s="29"/>
      <c r="N19" s="166"/>
      <c r="O19" s="36" t="s">
        <v>156</v>
      </c>
      <c r="P19"/>
      <c r="Q19"/>
      <c r="R19"/>
      <c r="S19"/>
      <c r="T19"/>
    </row>
    <row r="20" spans="1:20" ht="30" customHeight="1" x14ac:dyDescent="0.25">
      <c r="A20" s="28" t="s">
        <v>31</v>
      </c>
      <c r="B20" s="32" t="s">
        <v>112</v>
      </c>
      <c r="C20" s="32" t="s">
        <v>94</v>
      </c>
      <c r="D20" s="36"/>
      <c r="E20" s="32"/>
      <c r="F20" s="32" t="s">
        <v>95</v>
      </c>
      <c r="G20" s="34" t="s">
        <v>132</v>
      </c>
      <c r="H20" s="34">
        <v>5.7</v>
      </c>
      <c r="I20" s="35">
        <f t="shared" si="0"/>
        <v>9.6</v>
      </c>
      <c r="J20" s="35">
        <v>54.72</v>
      </c>
      <c r="K20" s="37">
        <v>42014</v>
      </c>
      <c r="L20" s="29"/>
      <c r="M20" s="29"/>
      <c r="N20" s="166"/>
      <c r="O20" s="36" t="s">
        <v>157</v>
      </c>
      <c r="P20"/>
      <c r="Q20"/>
      <c r="R20"/>
      <c r="S20"/>
      <c r="T20"/>
    </row>
    <row r="21" spans="1:20" ht="30" customHeight="1" x14ac:dyDescent="0.25">
      <c r="A21" s="28" t="s">
        <v>411</v>
      </c>
      <c r="B21" s="32" t="s">
        <v>113</v>
      </c>
      <c r="C21" s="32" t="s">
        <v>94</v>
      </c>
      <c r="D21" s="36"/>
      <c r="E21" s="32"/>
      <c r="F21" s="32" t="s">
        <v>130</v>
      </c>
      <c r="G21" s="34" t="s">
        <v>103</v>
      </c>
      <c r="H21" s="34">
        <v>1</v>
      </c>
      <c r="I21" s="35">
        <f t="shared" si="0"/>
        <v>0.6</v>
      </c>
      <c r="J21" s="35">
        <v>0.6</v>
      </c>
      <c r="K21" s="37">
        <v>42014</v>
      </c>
      <c r="L21" s="29"/>
      <c r="M21" s="29"/>
      <c r="N21" s="166"/>
      <c r="O21" s="36" t="s">
        <v>158</v>
      </c>
      <c r="P21"/>
      <c r="Q21"/>
      <c r="R21"/>
      <c r="S21"/>
      <c r="T21"/>
    </row>
    <row r="22" spans="1:20" ht="30" customHeight="1" x14ac:dyDescent="0.25">
      <c r="A22" s="28" t="s">
        <v>32</v>
      </c>
      <c r="B22" s="32" t="s">
        <v>107</v>
      </c>
      <c r="C22" s="32" t="s">
        <v>127</v>
      </c>
      <c r="D22" s="36"/>
      <c r="E22" s="32"/>
      <c r="F22" s="32" t="s">
        <v>98</v>
      </c>
      <c r="G22" s="34" t="s">
        <v>132</v>
      </c>
      <c r="H22" s="34">
        <v>1</v>
      </c>
      <c r="I22" s="35">
        <f t="shared" si="0"/>
        <v>5.3</v>
      </c>
      <c r="J22" s="35">
        <v>5.3</v>
      </c>
      <c r="K22" s="37">
        <v>42014</v>
      </c>
      <c r="L22" s="29"/>
      <c r="M22" s="29"/>
      <c r="N22" s="166"/>
      <c r="O22" s="36" t="s">
        <v>158</v>
      </c>
      <c r="P22"/>
      <c r="Q22"/>
      <c r="R22"/>
      <c r="S22"/>
      <c r="T22"/>
    </row>
    <row r="23" spans="1:20" ht="30" customHeight="1" x14ac:dyDescent="0.25">
      <c r="A23" s="28" t="s">
        <v>33</v>
      </c>
      <c r="B23" s="32" t="s">
        <v>114</v>
      </c>
      <c r="C23" s="32" t="s">
        <v>94</v>
      </c>
      <c r="D23" s="36"/>
      <c r="E23" s="32"/>
      <c r="F23" s="32" t="s">
        <v>95</v>
      </c>
      <c r="G23" s="34" t="s">
        <v>132</v>
      </c>
      <c r="H23" s="34">
        <v>2</v>
      </c>
      <c r="I23" s="35">
        <f t="shared" si="0"/>
        <v>0.55000000000000004</v>
      </c>
      <c r="J23" s="35">
        <v>1.1000000000000001</v>
      </c>
      <c r="K23" s="37">
        <v>42014</v>
      </c>
      <c r="L23" s="29"/>
      <c r="M23" s="29"/>
      <c r="N23" s="166"/>
      <c r="O23" s="36" t="s">
        <v>158</v>
      </c>
      <c r="P23"/>
      <c r="Q23"/>
      <c r="R23"/>
      <c r="S23"/>
      <c r="T23"/>
    </row>
    <row r="24" spans="1:20" ht="30" customHeight="1" x14ac:dyDescent="0.25">
      <c r="A24" s="28" t="s">
        <v>34</v>
      </c>
      <c r="B24" s="32" t="s">
        <v>109</v>
      </c>
      <c r="C24" s="32" t="s">
        <v>94</v>
      </c>
      <c r="D24" s="36"/>
      <c r="E24" s="32"/>
      <c r="F24" s="32" t="s">
        <v>95</v>
      </c>
      <c r="G24" s="34" t="s">
        <v>103</v>
      </c>
      <c r="H24" s="34">
        <v>2</v>
      </c>
      <c r="I24" s="35">
        <f t="shared" si="0"/>
        <v>0.55000000000000004</v>
      </c>
      <c r="J24" s="35">
        <v>1.1000000000000001</v>
      </c>
      <c r="K24" s="37">
        <v>42014</v>
      </c>
      <c r="L24" s="29"/>
      <c r="M24" s="29"/>
      <c r="N24" s="166"/>
      <c r="O24" s="36" t="s">
        <v>158</v>
      </c>
      <c r="P24"/>
      <c r="Q24"/>
      <c r="R24"/>
      <c r="S24"/>
      <c r="T24"/>
    </row>
    <row r="25" spans="1:20" ht="30" customHeight="1" x14ac:dyDescent="0.25">
      <c r="A25" s="28" t="s">
        <v>35</v>
      </c>
      <c r="B25" s="32" t="s">
        <v>115</v>
      </c>
      <c r="C25" s="32" t="s">
        <v>94</v>
      </c>
      <c r="D25" s="32"/>
      <c r="E25" s="32"/>
      <c r="F25" s="32" t="s">
        <v>95</v>
      </c>
      <c r="G25" s="34" t="s">
        <v>103</v>
      </c>
      <c r="H25" s="34">
        <v>2</v>
      </c>
      <c r="I25" s="35">
        <f t="shared" si="0"/>
        <v>4.5</v>
      </c>
      <c r="J25" s="35">
        <v>9</v>
      </c>
      <c r="K25" s="37">
        <v>42014</v>
      </c>
      <c r="L25" s="29"/>
      <c r="M25" s="29"/>
      <c r="N25" s="166"/>
      <c r="O25" s="32" t="s">
        <v>159</v>
      </c>
      <c r="P25"/>
      <c r="Q25"/>
      <c r="R25"/>
      <c r="S25"/>
      <c r="T25"/>
    </row>
    <row r="26" spans="1:20" ht="30" customHeight="1" x14ac:dyDescent="0.25">
      <c r="A26" s="28" t="s">
        <v>36</v>
      </c>
      <c r="B26" s="32" t="s">
        <v>107</v>
      </c>
      <c r="C26" s="32" t="s">
        <v>127</v>
      </c>
      <c r="D26" s="32"/>
      <c r="E26" s="32"/>
      <c r="F26" s="32" t="s">
        <v>98</v>
      </c>
      <c r="G26" s="34" t="s">
        <v>132</v>
      </c>
      <c r="H26" s="34">
        <v>2</v>
      </c>
      <c r="I26" s="35">
        <f t="shared" si="0"/>
        <v>5.29</v>
      </c>
      <c r="J26" s="35">
        <v>10.58</v>
      </c>
      <c r="K26" s="37">
        <v>42014</v>
      </c>
      <c r="L26" s="29"/>
      <c r="M26" s="29"/>
      <c r="N26" s="166"/>
      <c r="O26" s="32" t="s">
        <v>159</v>
      </c>
      <c r="P26"/>
      <c r="Q26"/>
      <c r="R26"/>
      <c r="S26"/>
      <c r="T26"/>
    </row>
    <row r="27" spans="1:20" ht="30" customHeight="1" x14ac:dyDescent="0.25">
      <c r="A27" s="28" t="s">
        <v>37</v>
      </c>
      <c r="B27" s="32" t="s">
        <v>108</v>
      </c>
      <c r="C27" s="32" t="s">
        <v>94</v>
      </c>
      <c r="D27" s="32"/>
      <c r="E27" s="32"/>
      <c r="F27" s="32" t="s">
        <v>95</v>
      </c>
      <c r="G27" s="34" t="s">
        <v>132</v>
      </c>
      <c r="H27" s="34">
        <v>4</v>
      </c>
      <c r="I27" s="35">
        <f t="shared" si="0"/>
        <v>0.55000000000000004</v>
      </c>
      <c r="J27" s="35">
        <v>2.2000000000000002</v>
      </c>
      <c r="K27" s="37">
        <v>42014</v>
      </c>
      <c r="L27" s="29"/>
      <c r="M27" s="29"/>
      <c r="N27" s="166"/>
      <c r="O27" s="32" t="s">
        <v>159</v>
      </c>
      <c r="P27"/>
      <c r="Q27"/>
      <c r="R27"/>
      <c r="S27"/>
      <c r="T27"/>
    </row>
    <row r="28" spans="1:20" ht="30" customHeight="1" x14ac:dyDescent="0.25">
      <c r="A28" s="28" t="s">
        <v>38</v>
      </c>
      <c r="B28" s="32" t="s">
        <v>116</v>
      </c>
      <c r="C28" s="32" t="s">
        <v>94</v>
      </c>
      <c r="D28" s="32"/>
      <c r="E28" s="32"/>
      <c r="F28" s="32" t="s">
        <v>95</v>
      </c>
      <c r="G28" s="34" t="s">
        <v>103</v>
      </c>
      <c r="H28" s="34">
        <v>4</v>
      </c>
      <c r="I28" s="35">
        <f t="shared" si="0"/>
        <v>0.55000000000000004</v>
      </c>
      <c r="J28" s="35">
        <v>2.2000000000000002</v>
      </c>
      <c r="K28" s="37">
        <v>42014</v>
      </c>
      <c r="L28" s="29"/>
      <c r="M28" s="29"/>
      <c r="N28" s="166"/>
      <c r="O28" s="32" t="s">
        <v>159</v>
      </c>
      <c r="P28"/>
      <c r="Q28"/>
      <c r="R28"/>
      <c r="S28"/>
      <c r="T28"/>
    </row>
    <row r="29" spans="1:20" ht="30" customHeight="1" x14ac:dyDescent="0.25">
      <c r="A29" s="28" t="s">
        <v>39</v>
      </c>
      <c r="B29" s="32" t="s">
        <v>115</v>
      </c>
      <c r="C29" s="32" t="s">
        <v>94</v>
      </c>
      <c r="D29" s="32"/>
      <c r="E29" s="32"/>
      <c r="F29" s="32" t="s">
        <v>95</v>
      </c>
      <c r="G29" s="34" t="s">
        <v>103</v>
      </c>
      <c r="H29" s="34">
        <v>2</v>
      </c>
      <c r="I29" s="35">
        <f t="shared" si="0"/>
        <v>4.5</v>
      </c>
      <c r="J29" s="35">
        <v>9</v>
      </c>
      <c r="K29" s="37">
        <v>42014</v>
      </c>
      <c r="L29" s="29"/>
      <c r="M29" s="29"/>
      <c r="N29" s="166"/>
      <c r="O29" s="32" t="s">
        <v>160</v>
      </c>
      <c r="P29"/>
      <c r="Q29"/>
      <c r="R29"/>
      <c r="S29"/>
      <c r="T29"/>
    </row>
    <row r="30" spans="1:20" ht="30" customHeight="1" x14ac:dyDescent="0.25">
      <c r="A30" s="28" t="s">
        <v>40</v>
      </c>
      <c r="B30" s="32" t="s">
        <v>117</v>
      </c>
      <c r="C30" s="32" t="s">
        <v>94</v>
      </c>
      <c r="D30" s="32"/>
      <c r="E30" s="32"/>
      <c r="F30" s="32" t="s">
        <v>95</v>
      </c>
      <c r="G30" s="34" t="s">
        <v>132</v>
      </c>
      <c r="H30" s="34">
        <v>6</v>
      </c>
      <c r="I30" s="35">
        <f t="shared" si="0"/>
        <v>28.11</v>
      </c>
      <c r="J30" s="35">
        <v>168.66</v>
      </c>
      <c r="K30" s="37">
        <v>42014</v>
      </c>
      <c r="L30" s="29"/>
      <c r="M30" s="29"/>
      <c r="N30" s="166"/>
      <c r="O30" s="32" t="s">
        <v>161</v>
      </c>
      <c r="P30"/>
      <c r="Q30"/>
      <c r="R30"/>
      <c r="S30"/>
      <c r="T30"/>
    </row>
    <row r="31" spans="1:20" ht="30" customHeight="1" x14ac:dyDescent="0.25">
      <c r="A31" s="28" t="s">
        <v>41</v>
      </c>
      <c r="B31" s="32" t="s">
        <v>115</v>
      </c>
      <c r="C31" s="32" t="s">
        <v>94</v>
      </c>
      <c r="D31" s="32"/>
      <c r="E31" s="32"/>
      <c r="F31" s="32" t="s">
        <v>95</v>
      </c>
      <c r="G31" s="34" t="s">
        <v>103</v>
      </c>
      <c r="H31" s="34">
        <v>8</v>
      </c>
      <c r="I31" s="35">
        <f t="shared" si="0"/>
        <v>7</v>
      </c>
      <c r="J31" s="35">
        <v>56</v>
      </c>
      <c r="K31" s="37">
        <v>42014</v>
      </c>
      <c r="L31" s="29"/>
      <c r="M31" s="29"/>
      <c r="N31" s="166"/>
      <c r="O31" s="32" t="s">
        <v>162</v>
      </c>
      <c r="P31"/>
      <c r="Q31"/>
      <c r="R31"/>
      <c r="S31"/>
      <c r="T31"/>
    </row>
    <row r="32" spans="1:20" ht="30" customHeight="1" x14ac:dyDescent="0.25">
      <c r="A32" s="28" t="s">
        <v>42</v>
      </c>
      <c r="B32" s="32" t="s">
        <v>118</v>
      </c>
      <c r="C32" s="32" t="s">
        <v>94</v>
      </c>
      <c r="D32" s="32"/>
      <c r="E32" s="32"/>
      <c r="F32" s="32" t="s">
        <v>130</v>
      </c>
      <c r="G32" s="34" t="s">
        <v>103</v>
      </c>
      <c r="H32" s="34">
        <v>1</v>
      </c>
      <c r="I32" s="35">
        <f t="shared" si="0"/>
        <v>0.6</v>
      </c>
      <c r="J32" s="35">
        <v>0.6</v>
      </c>
      <c r="K32" s="37">
        <v>42014</v>
      </c>
      <c r="L32" s="29"/>
      <c r="M32" s="29"/>
      <c r="N32" s="166"/>
      <c r="O32" s="32" t="s">
        <v>161</v>
      </c>
      <c r="P32"/>
      <c r="Q32"/>
      <c r="R32"/>
      <c r="S32"/>
      <c r="T32"/>
    </row>
    <row r="33" spans="1:20" ht="30" customHeight="1" x14ac:dyDescent="0.25">
      <c r="A33" s="28" t="s">
        <v>43</v>
      </c>
      <c r="B33" s="32" t="s">
        <v>119</v>
      </c>
      <c r="C33" s="32" t="s">
        <v>94</v>
      </c>
      <c r="D33" s="32"/>
      <c r="E33" s="32"/>
      <c r="F33" s="32" t="s">
        <v>95</v>
      </c>
      <c r="G33" s="34" t="s">
        <v>103</v>
      </c>
      <c r="H33" s="34">
        <v>2</v>
      </c>
      <c r="I33" s="35">
        <f t="shared" si="0"/>
        <v>7</v>
      </c>
      <c r="J33" s="35">
        <v>14</v>
      </c>
      <c r="K33" s="37">
        <v>42014</v>
      </c>
      <c r="L33" s="29"/>
      <c r="M33" s="29"/>
      <c r="N33" s="166"/>
      <c r="O33" s="32" t="s">
        <v>161</v>
      </c>
      <c r="P33"/>
      <c r="Q33"/>
      <c r="R33"/>
      <c r="S33"/>
      <c r="T33"/>
    </row>
    <row r="34" spans="1:20" ht="30" customHeight="1" x14ac:dyDescent="0.25">
      <c r="A34" s="28" t="s">
        <v>44</v>
      </c>
      <c r="B34" s="32" t="s">
        <v>120</v>
      </c>
      <c r="C34" s="32" t="s">
        <v>126</v>
      </c>
      <c r="D34" s="32"/>
      <c r="E34" s="32"/>
      <c r="F34" s="32" t="s">
        <v>131</v>
      </c>
      <c r="G34" s="34" t="s">
        <v>103</v>
      </c>
      <c r="H34" s="34">
        <v>1</v>
      </c>
      <c r="I34" s="35">
        <f t="shared" si="0"/>
        <v>2.5</v>
      </c>
      <c r="J34" s="35">
        <v>2.5</v>
      </c>
      <c r="K34" s="37">
        <v>42014</v>
      </c>
      <c r="L34" s="29"/>
      <c r="M34" s="29"/>
      <c r="N34" s="166"/>
      <c r="O34" s="32" t="s">
        <v>163</v>
      </c>
      <c r="P34"/>
      <c r="Q34"/>
      <c r="R34"/>
      <c r="S34"/>
      <c r="T34"/>
    </row>
    <row r="35" spans="1:20" ht="30" customHeight="1" x14ac:dyDescent="0.25">
      <c r="A35" s="28" t="s">
        <v>45</v>
      </c>
      <c r="B35" s="32" t="s">
        <v>120</v>
      </c>
      <c r="C35" s="32" t="s">
        <v>126</v>
      </c>
      <c r="D35" s="32"/>
      <c r="E35" s="32"/>
      <c r="F35" s="32" t="s">
        <v>131</v>
      </c>
      <c r="G35" s="34" t="s">
        <v>103</v>
      </c>
      <c r="H35" s="34">
        <v>1</v>
      </c>
      <c r="I35" s="35">
        <f t="shared" si="0"/>
        <v>2.5</v>
      </c>
      <c r="J35" s="35">
        <v>2.5</v>
      </c>
      <c r="K35" s="37">
        <v>42014</v>
      </c>
      <c r="L35" s="29"/>
      <c r="M35" s="29"/>
      <c r="N35" s="166"/>
      <c r="O35" s="32" t="s">
        <v>164</v>
      </c>
      <c r="P35"/>
      <c r="Q35"/>
      <c r="R35"/>
      <c r="S35"/>
      <c r="T35"/>
    </row>
    <row r="36" spans="1:20" ht="30" customHeight="1" x14ac:dyDescent="0.25">
      <c r="A36" s="28" t="s">
        <v>46</v>
      </c>
      <c r="B36" s="32" t="s">
        <v>121</v>
      </c>
      <c r="C36" s="32" t="s">
        <v>94</v>
      </c>
      <c r="D36" s="32"/>
      <c r="E36" s="32"/>
      <c r="F36" s="32" t="s">
        <v>95</v>
      </c>
      <c r="G36" s="34" t="s">
        <v>132</v>
      </c>
      <c r="H36" s="34">
        <v>110</v>
      </c>
      <c r="I36" s="35">
        <f t="shared" si="0"/>
        <v>5.35</v>
      </c>
      <c r="J36" s="35">
        <v>588.5</v>
      </c>
      <c r="K36" s="37">
        <v>42014</v>
      </c>
      <c r="L36" s="29"/>
      <c r="M36" s="29"/>
      <c r="N36" s="166"/>
      <c r="O36" s="32" t="s">
        <v>165</v>
      </c>
      <c r="P36"/>
      <c r="Q36"/>
      <c r="R36"/>
      <c r="S36"/>
      <c r="T36"/>
    </row>
    <row r="37" spans="1:20" ht="30" customHeight="1" x14ac:dyDescent="0.25">
      <c r="A37" s="28" t="s">
        <v>47</v>
      </c>
      <c r="B37" s="32" t="s">
        <v>122</v>
      </c>
      <c r="C37" s="32" t="s">
        <v>94</v>
      </c>
      <c r="D37" s="32"/>
      <c r="E37" s="32"/>
      <c r="F37" s="32" t="s">
        <v>95</v>
      </c>
      <c r="G37" s="34" t="s">
        <v>132</v>
      </c>
      <c r="H37" s="34">
        <v>50</v>
      </c>
      <c r="I37" s="35">
        <f t="shared" si="0"/>
        <v>1.85</v>
      </c>
      <c r="J37" s="35">
        <v>92.5</v>
      </c>
      <c r="K37" s="37">
        <v>42014</v>
      </c>
      <c r="L37" s="29"/>
      <c r="M37" s="29"/>
      <c r="N37" s="166"/>
      <c r="O37" s="32" t="s">
        <v>165</v>
      </c>
      <c r="P37"/>
      <c r="Q37"/>
      <c r="R37"/>
      <c r="S37"/>
      <c r="T37"/>
    </row>
    <row r="38" spans="1:20" ht="30" customHeight="1" x14ac:dyDescent="0.25">
      <c r="A38" s="28" t="s">
        <v>48</v>
      </c>
      <c r="B38" s="32" t="s">
        <v>123</v>
      </c>
      <c r="C38" s="32" t="s">
        <v>126</v>
      </c>
      <c r="D38" s="32"/>
      <c r="E38" s="32"/>
      <c r="F38" s="32"/>
      <c r="G38" s="34" t="s">
        <v>103</v>
      </c>
      <c r="H38" s="34">
        <v>1</v>
      </c>
      <c r="I38" s="35">
        <f t="shared" si="0"/>
        <v>0</v>
      </c>
      <c r="J38" s="35">
        <v>0</v>
      </c>
      <c r="K38" s="37">
        <v>42014</v>
      </c>
      <c r="L38" s="29"/>
      <c r="M38" s="29"/>
      <c r="N38" s="166"/>
      <c r="O38" s="32" t="s">
        <v>165</v>
      </c>
      <c r="P38"/>
      <c r="Q38"/>
      <c r="R38"/>
      <c r="S38"/>
      <c r="T38"/>
    </row>
    <row r="39" spans="1:20" ht="30" customHeight="1" x14ac:dyDescent="0.25">
      <c r="A39" s="28" t="s">
        <v>49</v>
      </c>
      <c r="B39" s="32" t="s">
        <v>124</v>
      </c>
      <c r="C39" s="32" t="s">
        <v>21</v>
      </c>
      <c r="D39" s="32"/>
      <c r="E39" s="32"/>
      <c r="F39" s="32" t="s">
        <v>93</v>
      </c>
      <c r="G39" s="34" t="s">
        <v>132</v>
      </c>
      <c r="H39" s="34">
        <v>147</v>
      </c>
      <c r="I39" s="35">
        <f t="shared" si="0"/>
        <v>4</v>
      </c>
      <c r="J39" s="35">
        <v>588</v>
      </c>
      <c r="K39" s="37">
        <v>42014</v>
      </c>
      <c r="L39" s="29"/>
      <c r="M39" s="29"/>
      <c r="N39" s="166"/>
      <c r="O39" s="32" t="s">
        <v>165</v>
      </c>
      <c r="P39"/>
      <c r="Q39"/>
      <c r="R39"/>
      <c r="S39"/>
      <c r="T39"/>
    </row>
    <row r="40" spans="1:20" ht="30" customHeight="1" x14ac:dyDescent="0.25">
      <c r="A40" s="28" t="s">
        <v>50</v>
      </c>
      <c r="B40" s="32" t="s">
        <v>125</v>
      </c>
      <c r="C40" s="32" t="s">
        <v>21</v>
      </c>
      <c r="D40" s="32"/>
      <c r="E40" s="32"/>
      <c r="F40" s="32" t="s">
        <v>93</v>
      </c>
      <c r="G40" s="34" t="s">
        <v>103</v>
      </c>
      <c r="H40" s="34">
        <v>1</v>
      </c>
      <c r="I40" s="35">
        <f t="shared" si="0"/>
        <v>0.6</v>
      </c>
      <c r="J40" s="35">
        <v>0.6</v>
      </c>
      <c r="K40" s="37">
        <v>42014</v>
      </c>
      <c r="L40" s="29"/>
      <c r="M40" s="29"/>
      <c r="N40" s="166"/>
      <c r="O40" s="32" t="s">
        <v>165</v>
      </c>
      <c r="P40"/>
      <c r="Q40"/>
      <c r="R40"/>
      <c r="S40"/>
      <c r="T40"/>
    </row>
    <row r="41" spans="1:20" ht="30" customHeight="1" x14ac:dyDescent="0.25">
      <c r="A41" s="28" t="s">
        <v>412</v>
      </c>
      <c r="B41" s="38" t="s">
        <v>133</v>
      </c>
      <c r="C41" s="38" t="s">
        <v>96</v>
      </c>
      <c r="D41" s="29"/>
      <c r="E41" s="32"/>
      <c r="F41" s="32" t="s">
        <v>98</v>
      </c>
      <c r="G41" s="34" t="s">
        <v>132</v>
      </c>
      <c r="H41" s="39">
        <v>4</v>
      </c>
      <c r="I41" s="40">
        <f>J41/H41</f>
        <v>0.6</v>
      </c>
      <c r="J41" s="40">
        <v>2.4</v>
      </c>
      <c r="K41" s="37">
        <v>42014</v>
      </c>
      <c r="L41" s="29"/>
      <c r="M41" s="29"/>
      <c r="N41" s="166"/>
      <c r="O41" s="38" t="s">
        <v>166</v>
      </c>
      <c r="P41"/>
      <c r="Q41"/>
      <c r="R41"/>
      <c r="S41"/>
      <c r="T41"/>
    </row>
    <row r="42" spans="1:20" ht="30" customHeight="1" x14ac:dyDescent="0.25">
      <c r="A42" s="28" t="s">
        <v>51</v>
      </c>
      <c r="B42" s="38" t="s">
        <v>134</v>
      </c>
      <c r="C42" s="38" t="s">
        <v>21</v>
      </c>
      <c r="D42" s="29"/>
      <c r="E42" s="32"/>
      <c r="F42" s="32" t="s">
        <v>102</v>
      </c>
      <c r="G42" s="34" t="s">
        <v>103</v>
      </c>
      <c r="H42" s="39">
        <v>2</v>
      </c>
      <c r="I42" s="40">
        <f t="shared" ref="I42:I50" si="1">J42/H42</f>
        <v>0.36</v>
      </c>
      <c r="J42" s="40">
        <v>0.72</v>
      </c>
      <c r="K42" s="37">
        <v>42014</v>
      </c>
      <c r="L42" s="29"/>
      <c r="M42" s="29"/>
      <c r="N42" s="166"/>
      <c r="O42" s="38" t="s">
        <v>166</v>
      </c>
      <c r="P42"/>
      <c r="Q42"/>
      <c r="R42"/>
      <c r="S42"/>
      <c r="T42"/>
    </row>
    <row r="43" spans="1:20" ht="30" customHeight="1" x14ac:dyDescent="0.25">
      <c r="A43" s="28" t="s">
        <v>52</v>
      </c>
      <c r="B43" s="38" t="s">
        <v>135</v>
      </c>
      <c r="C43" s="38" t="s">
        <v>21</v>
      </c>
      <c r="D43" s="29"/>
      <c r="E43" s="32"/>
      <c r="F43" s="32" t="s">
        <v>102</v>
      </c>
      <c r="G43" s="34" t="s">
        <v>103</v>
      </c>
      <c r="H43" s="39">
        <v>2</v>
      </c>
      <c r="I43" s="40">
        <f t="shared" si="1"/>
        <v>0.11</v>
      </c>
      <c r="J43" s="40">
        <v>0.22</v>
      </c>
      <c r="K43" s="37">
        <v>42014</v>
      </c>
      <c r="L43" s="29"/>
      <c r="M43" s="29"/>
      <c r="N43" s="166"/>
      <c r="O43" s="38" t="s">
        <v>166</v>
      </c>
      <c r="P43"/>
      <c r="Q43"/>
      <c r="R43"/>
      <c r="S43"/>
      <c r="T43"/>
    </row>
    <row r="44" spans="1:20" ht="30" customHeight="1" x14ac:dyDescent="0.25">
      <c r="A44" s="28" t="s">
        <v>53</v>
      </c>
      <c r="B44" s="38" t="s">
        <v>136</v>
      </c>
      <c r="C44" s="38" t="s">
        <v>21</v>
      </c>
      <c r="D44" s="29"/>
      <c r="E44" s="32"/>
      <c r="F44" s="32" t="s">
        <v>102</v>
      </c>
      <c r="G44" s="34" t="s">
        <v>103</v>
      </c>
      <c r="H44" s="39">
        <v>4</v>
      </c>
      <c r="I44" s="40">
        <f t="shared" si="1"/>
        <v>0.12</v>
      </c>
      <c r="J44" s="40">
        <v>0.48</v>
      </c>
      <c r="K44" s="37">
        <v>42014</v>
      </c>
      <c r="L44" s="29"/>
      <c r="M44" s="29"/>
      <c r="N44" s="166"/>
      <c r="O44" s="38" t="s">
        <v>166</v>
      </c>
      <c r="P44"/>
      <c r="Q44"/>
      <c r="R44"/>
      <c r="S44"/>
      <c r="T44"/>
    </row>
    <row r="45" spans="1:20" ht="30" customHeight="1" x14ac:dyDescent="0.25">
      <c r="A45" s="28" t="s">
        <v>54</v>
      </c>
      <c r="B45" s="38" t="s">
        <v>137</v>
      </c>
      <c r="C45" s="38" t="s">
        <v>143</v>
      </c>
      <c r="D45" s="29"/>
      <c r="E45" s="32"/>
      <c r="F45" s="32" t="s">
        <v>92</v>
      </c>
      <c r="G45" s="34" t="s">
        <v>103</v>
      </c>
      <c r="H45" s="39">
        <v>4</v>
      </c>
      <c r="I45" s="40">
        <f t="shared" si="1"/>
        <v>0.1</v>
      </c>
      <c r="J45" s="40">
        <v>0.4</v>
      </c>
      <c r="K45" s="37">
        <v>42014</v>
      </c>
      <c r="L45" s="29"/>
      <c r="M45" s="29"/>
      <c r="N45" s="166"/>
      <c r="O45" s="38" t="s">
        <v>166</v>
      </c>
      <c r="P45"/>
      <c r="Q45"/>
      <c r="R45"/>
      <c r="S45"/>
      <c r="T45"/>
    </row>
    <row r="46" spans="1:20" ht="30" customHeight="1" x14ac:dyDescent="0.25">
      <c r="A46" s="28" t="s">
        <v>55</v>
      </c>
      <c r="B46" s="38" t="s">
        <v>138</v>
      </c>
      <c r="C46" s="38" t="s">
        <v>21</v>
      </c>
      <c r="D46" s="29"/>
      <c r="E46" s="32"/>
      <c r="F46" s="32" t="s">
        <v>144</v>
      </c>
      <c r="G46" s="34" t="s">
        <v>103</v>
      </c>
      <c r="H46" s="39">
        <v>2</v>
      </c>
      <c r="I46" s="40">
        <f t="shared" si="1"/>
        <v>0.64</v>
      </c>
      <c r="J46" s="40">
        <v>1.28</v>
      </c>
      <c r="K46" s="37">
        <v>42014</v>
      </c>
      <c r="L46" s="29"/>
      <c r="M46" s="29"/>
      <c r="N46" s="166"/>
      <c r="O46" s="38" t="s">
        <v>166</v>
      </c>
      <c r="P46"/>
      <c r="Q46"/>
      <c r="R46"/>
      <c r="S46"/>
      <c r="T46"/>
    </row>
    <row r="47" spans="1:20" ht="30" customHeight="1" x14ac:dyDescent="0.25">
      <c r="A47" s="28" t="s">
        <v>56</v>
      </c>
      <c r="B47" s="38" t="s">
        <v>139</v>
      </c>
      <c r="C47" s="38" t="s">
        <v>21</v>
      </c>
      <c r="D47" s="29"/>
      <c r="E47" s="32"/>
      <c r="F47" s="32" t="s">
        <v>101</v>
      </c>
      <c r="G47" s="34" t="s">
        <v>103</v>
      </c>
      <c r="H47" s="39">
        <v>2</v>
      </c>
      <c r="I47" s="40">
        <f t="shared" si="1"/>
        <v>0.98</v>
      </c>
      <c r="J47" s="40">
        <v>1.96</v>
      </c>
      <c r="K47" s="37">
        <v>42014</v>
      </c>
      <c r="L47" s="29"/>
      <c r="M47" s="29"/>
      <c r="N47" s="166"/>
      <c r="O47" s="38" t="s">
        <v>166</v>
      </c>
      <c r="P47"/>
      <c r="Q47"/>
      <c r="R47"/>
      <c r="S47"/>
      <c r="T47"/>
    </row>
    <row r="48" spans="1:20" ht="30" customHeight="1" x14ac:dyDescent="0.25">
      <c r="A48" s="28" t="s">
        <v>57</v>
      </c>
      <c r="B48" s="38" t="s">
        <v>140</v>
      </c>
      <c r="C48" s="38" t="s">
        <v>97</v>
      </c>
      <c r="D48" s="29"/>
      <c r="E48" s="32"/>
      <c r="F48" s="32" t="s">
        <v>145</v>
      </c>
      <c r="G48" s="34" t="s">
        <v>103</v>
      </c>
      <c r="H48" s="39">
        <v>30</v>
      </c>
      <c r="I48" s="40">
        <f t="shared" si="1"/>
        <v>0.5</v>
      </c>
      <c r="J48" s="40">
        <v>15</v>
      </c>
      <c r="K48" s="37">
        <v>42014</v>
      </c>
      <c r="L48" s="29"/>
      <c r="M48" s="29"/>
      <c r="N48" s="166"/>
      <c r="O48" s="38" t="s">
        <v>166</v>
      </c>
      <c r="P48"/>
      <c r="Q48"/>
      <c r="R48"/>
      <c r="S48"/>
      <c r="T48"/>
    </row>
    <row r="49" spans="1:20" ht="30" customHeight="1" x14ac:dyDescent="0.25">
      <c r="A49" s="28" t="s">
        <v>58</v>
      </c>
      <c r="B49" s="38" t="s">
        <v>141</v>
      </c>
      <c r="C49" s="38" t="s">
        <v>99</v>
      </c>
      <c r="D49" s="29"/>
      <c r="E49" s="32"/>
      <c r="F49" s="32" t="s">
        <v>146</v>
      </c>
      <c r="G49" s="34" t="s">
        <v>103</v>
      </c>
      <c r="H49" s="39">
        <v>2</v>
      </c>
      <c r="I49" s="40">
        <f t="shared" si="1"/>
        <v>0.53</v>
      </c>
      <c r="J49" s="40">
        <v>1.06</v>
      </c>
      <c r="K49" s="37">
        <v>42014</v>
      </c>
      <c r="L49" s="29"/>
      <c r="M49" s="29"/>
      <c r="N49" s="166"/>
      <c r="O49" s="38" t="s">
        <v>166</v>
      </c>
      <c r="P49"/>
      <c r="Q49"/>
      <c r="R49"/>
      <c r="S49"/>
      <c r="T49"/>
    </row>
    <row r="50" spans="1:20" ht="30" customHeight="1" x14ac:dyDescent="0.25">
      <c r="A50" s="28" t="s">
        <v>413</v>
      </c>
      <c r="B50" s="38" t="s">
        <v>142</v>
      </c>
      <c r="C50" s="38" t="s">
        <v>99</v>
      </c>
      <c r="D50" s="29"/>
      <c r="E50" s="32"/>
      <c r="F50" s="32" t="s">
        <v>146</v>
      </c>
      <c r="G50" s="34" t="s">
        <v>103</v>
      </c>
      <c r="H50" s="39">
        <v>2</v>
      </c>
      <c r="I50" s="40">
        <f t="shared" si="1"/>
        <v>0.41</v>
      </c>
      <c r="J50" s="40">
        <v>0.82</v>
      </c>
      <c r="K50" s="37">
        <v>42014</v>
      </c>
      <c r="L50" s="29"/>
      <c r="M50" s="29"/>
      <c r="N50" s="166"/>
      <c r="O50" s="38" t="s">
        <v>166</v>
      </c>
      <c r="P50"/>
      <c r="Q50"/>
      <c r="R50"/>
      <c r="S50"/>
      <c r="T50"/>
    </row>
    <row r="51" spans="1:20" ht="30" customHeight="1" x14ac:dyDescent="0.25">
      <c r="A51" s="28" t="s">
        <v>59</v>
      </c>
      <c r="B51" s="32" t="s">
        <v>106</v>
      </c>
      <c r="C51" s="32" t="s">
        <v>126</v>
      </c>
      <c r="D51" s="32"/>
      <c r="E51" s="32" t="s">
        <v>147</v>
      </c>
      <c r="G51" s="32" t="s">
        <v>103</v>
      </c>
      <c r="H51" s="32">
        <v>32</v>
      </c>
      <c r="I51" s="32">
        <v>1.83</v>
      </c>
      <c r="J51" s="35">
        <v>58.56</v>
      </c>
      <c r="K51" s="37">
        <v>42014</v>
      </c>
      <c r="L51" s="29"/>
      <c r="M51" s="29"/>
      <c r="N51" s="166"/>
      <c r="O51" s="32" t="s">
        <v>167</v>
      </c>
      <c r="P51"/>
      <c r="Q51"/>
      <c r="R51"/>
      <c r="S51"/>
      <c r="T51"/>
    </row>
    <row r="52" spans="1:20" ht="30" customHeight="1" x14ac:dyDescent="0.25">
      <c r="A52" s="28" t="s">
        <v>60</v>
      </c>
      <c r="B52" s="38" t="s">
        <v>148</v>
      </c>
      <c r="C52" s="38" t="s">
        <v>172</v>
      </c>
      <c r="D52" s="29"/>
      <c r="E52" s="32"/>
      <c r="F52" s="32" t="s">
        <v>98</v>
      </c>
      <c r="G52" s="34" t="s">
        <v>132</v>
      </c>
      <c r="H52" s="39">
        <v>25</v>
      </c>
      <c r="I52" s="40">
        <f>J52/H52</f>
        <v>0.6</v>
      </c>
      <c r="J52" s="40">
        <v>15</v>
      </c>
      <c r="K52" s="37">
        <v>42014</v>
      </c>
      <c r="L52" s="29"/>
      <c r="M52" s="29"/>
      <c r="N52" s="166"/>
      <c r="O52" s="38" t="s">
        <v>174</v>
      </c>
      <c r="P52"/>
      <c r="Q52"/>
      <c r="R52"/>
      <c r="S52"/>
      <c r="T52"/>
    </row>
    <row r="53" spans="1:20" ht="30" customHeight="1" x14ac:dyDescent="0.25">
      <c r="A53" s="28" t="s">
        <v>61</v>
      </c>
      <c r="B53" s="38" t="s">
        <v>149</v>
      </c>
      <c r="C53" s="38" t="s">
        <v>21</v>
      </c>
      <c r="D53" s="29"/>
      <c r="E53" s="32"/>
      <c r="F53" s="32" t="s">
        <v>93</v>
      </c>
      <c r="G53" s="34" t="s">
        <v>132</v>
      </c>
      <c r="H53" s="39">
        <v>70</v>
      </c>
      <c r="I53" s="40">
        <f t="shared" ref="I53:I58" si="2">J53/H53</f>
        <v>8.391304347826086</v>
      </c>
      <c r="J53" s="40">
        <v>587.39130434782601</v>
      </c>
      <c r="K53" s="37">
        <v>42014</v>
      </c>
      <c r="L53" s="29"/>
      <c r="M53" s="29"/>
      <c r="N53" s="166"/>
      <c r="O53" s="38" t="s">
        <v>175</v>
      </c>
      <c r="P53"/>
      <c r="Q53"/>
      <c r="R53"/>
      <c r="S53"/>
      <c r="T53"/>
    </row>
    <row r="54" spans="1:20" ht="30" customHeight="1" x14ac:dyDescent="0.25">
      <c r="A54" s="28" t="s">
        <v>62</v>
      </c>
      <c r="B54" s="38" t="s">
        <v>150</v>
      </c>
      <c r="C54" s="38" t="s">
        <v>173</v>
      </c>
      <c r="D54" s="29"/>
      <c r="E54" s="32"/>
      <c r="F54" s="32" t="s">
        <v>105</v>
      </c>
      <c r="G54" s="34" t="s">
        <v>132</v>
      </c>
      <c r="H54" s="39">
        <v>20</v>
      </c>
      <c r="I54" s="40">
        <f t="shared" si="2"/>
        <v>0.79</v>
      </c>
      <c r="J54" s="40">
        <v>15.8</v>
      </c>
      <c r="K54" s="37">
        <v>42014</v>
      </c>
      <c r="L54" s="29"/>
      <c r="M54" s="29"/>
      <c r="N54" s="166"/>
      <c r="O54" s="38" t="s">
        <v>175</v>
      </c>
      <c r="P54"/>
      <c r="Q54"/>
      <c r="R54"/>
      <c r="S54"/>
      <c r="T54"/>
    </row>
    <row r="55" spans="1:20" ht="30" customHeight="1" x14ac:dyDescent="0.25">
      <c r="A55" s="28" t="s">
        <v>414</v>
      </c>
      <c r="B55" s="38" t="s">
        <v>151</v>
      </c>
      <c r="C55" s="38" t="s">
        <v>21</v>
      </c>
      <c r="D55" s="29"/>
      <c r="E55" s="32"/>
      <c r="F55" s="32" t="s">
        <v>168</v>
      </c>
      <c r="G55" s="34" t="s">
        <v>103</v>
      </c>
      <c r="H55" s="39">
        <v>1</v>
      </c>
      <c r="I55" s="40">
        <f t="shared" si="2"/>
        <v>3.8</v>
      </c>
      <c r="J55" s="40">
        <v>3.8</v>
      </c>
      <c r="K55" s="37">
        <v>42014</v>
      </c>
      <c r="L55" s="29"/>
      <c r="M55" s="29"/>
      <c r="N55" s="166"/>
      <c r="O55" s="38" t="s">
        <v>175</v>
      </c>
      <c r="P55"/>
      <c r="Q55"/>
      <c r="R55"/>
      <c r="S55"/>
      <c r="T55"/>
    </row>
    <row r="56" spans="1:20" ht="30" customHeight="1" x14ac:dyDescent="0.25">
      <c r="A56" s="28" t="s">
        <v>63</v>
      </c>
      <c r="B56" s="38" t="s">
        <v>169</v>
      </c>
      <c r="C56" s="38" t="s">
        <v>21</v>
      </c>
      <c r="D56" s="29"/>
      <c r="E56" s="32"/>
      <c r="F56" s="32" t="s">
        <v>170</v>
      </c>
      <c r="G56" s="34" t="s">
        <v>103</v>
      </c>
      <c r="H56" s="39">
        <v>24</v>
      </c>
      <c r="I56" s="40">
        <f t="shared" si="2"/>
        <v>0.45</v>
      </c>
      <c r="J56" s="40">
        <v>10.8</v>
      </c>
      <c r="K56" s="37">
        <v>42014</v>
      </c>
      <c r="L56" s="29"/>
      <c r="M56" s="29"/>
      <c r="N56" s="166"/>
      <c r="O56" s="38" t="s">
        <v>175</v>
      </c>
      <c r="P56"/>
      <c r="Q56"/>
      <c r="R56"/>
      <c r="S56"/>
      <c r="T56"/>
    </row>
    <row r="57" spans="1:20" ht="30" customHeight="1" x14ac:dyDescent="0.25">
      <c r="A57" s="28" t="s">
        <v>64</v>
      </c>
      <c r="B57" s="38" t="s">
        <v>152</v>
      </c>
      <c r="C57" s="38" t="s">
        <v>21</v>
      </c>
      <c r="D57" s="29"/>
      <c r="E57" s="32"/>
      <c r="F57" s="32" t="s">
        <v>171</v>
      </c>
      <c r="G57" s="34" t="s">
        <v>103</v>
      </c>
      <c r="H57" s="39">
        <v>2</v>
      </c>
      <c r="I57" s="40">
        <f t="shared" si="2"/>
        <v>0.9</v>
      </c>
      <c r="J57" s="40">
        <v>1.8</v>
      </c>
      <c r="K57" s="37">
        <v>42014</v>
      </c>
      <c r="L57" s="29"/>
      <c r="M57" s="29"/>
      <c r="N57" s="166"/>
      <c r="O57" s="38" t="s">
        <v>175</v>
      </c>
      <c r="P57"/>
      <c r="Q57"/>
      <c r="R57"/>
      <c r="S57"/>
      <c r="T57"/>
    </row>
    <row r="58" spans="1:20" ht="30" customHeight="1" x14ac:dyDescent="0.25">
      <c r="A58" s="28" t="s">
        <v>65</v>
      </c>
      <c r="B58" s="38" t="s">
        <v>153</v>
      </c>
      <c r="C58" s="38" t="s">
        <v>21</v>
      </c>
      <c r="D58" s="29"/>
      <c r="E58" s="32"/>
      <c r="F58" s="32" t="s">
        <v>100</v>
      </c>
      <c r="G58" s="34" t="s">
        <v>103</v>
      </c>
      <c r="H58" s="39">
        <v>30</v>
      </c>
      <c r="I58" s="40">
        <f t="shared" si="2"/>
        <v>1.4</v>
      </c>
      <c r="J58" s="40">
        <v>42</v>
      </c>
      <c r="K58" s="37">
        <v>42014</v>
      </c>
      <c r="L58" s="29"/>
      <c r="M58" s="29"/>
      <c r="N58" s="167"/>
      <c r="O58" s="38" t="s">
        <v>175</v>
      </c>
      <c r="P58"/>
      <c r="Q58"/>
      <c r="R58"/>
      <c r="S58"/>
      <c r="T58"/>
    </row>
    <row r="59" spans="1:20" s="41" customFormat="1" ht="90" customHeight="1" x14ac:dyDescent="0.25">
      <c r="A59" s="28" t="s">
        <v>66</v>
      </c>
      <c r="B59" s="52" t="s">
        <v>186</v>
      </c>
      <c r="C59" s="44" t="s">
        <v>183</v>
      </c>
      <c r="D59" s="33"/>
      <c r="E59" s="51"/>
      <c r="F59" s="50" t="s">
        <v>93</v>
      </c>
      <c r="G59" s="46" t="s">
        <v>13</v>
      </c>
      <c r="H59" s="49">
        <v>30</v>
      </c>
      <c r="I59" s="48">
        <v>0.5</v>
      </c>
      <c r="J59" s="47">
        <v>48</v>
      </c>
      <c r="K59" s="45" t="s">
        <v>187</v>
      </c>
      <c r="L59" s="44"/>
      <c r="M59" s="44"/>
      <c r="N59" s="162" t="s">
        <v>188</v>
      </c>
      <c r="O59" s="43" t="s">
        <v>185</v>
      </c>
      <c r="P59" s="42"/>
      <c r="Q59" s="42"/>
      <c r="R59" s="42"/>
      <c r="S59" s="42"/>
      <c r="T59" s="42"/>
    </row>
    <row r="60" spans="1:20" s="41" customFormat="1" ht="63" x14ac:dyDescent="0.25">
      <c r="A60" s="28" t="s">
        <v>67</v>
      </c>
      <c r="B60" s="52" t="s">
        <v>184</v>
      </c>
      <c r="C60" s="44" t="s">
        <v>183</v>
      </c>
      <c r="D60" s="33"/>
      <c r="E60" s="51"/>
      <c r="F60" s="50" t="s">
        <v>182</v>
      </c>
      <c r="G60" s="46" t="s">
        <v>13</v>
      </c>
      <c r="H60" s="49">
        <v>4</v>
      </c>
      <c r="I60" s="48">
        <v>0.41</v>
      </c>
      <c r="J60" s="47">
        <v>48</v>
      </c>
      <c r="K60" s="45" t="s">
        <v>187</v>
      </c>
      <c r="L60" s="44"/>
      <c r="M60" s="44"/>
      <c r="N60" s="163"/>
      <c r="O60" s="43" t="s">
        <v>181</v>
      </c>
      <c r="P60" s="42"/>
      <c r="Q60" s="42"/>
      <c r="R60" s="42"/>
      <c r="S60" s="42"/>
      <c r="T60" s="42"/>
    </row>
    <row r="61" spans="1:20" s="41" customFormat="1" ht="63" x14ac:dyDescent="0.25">
      <c r="A61" s="28" t="s">
        <v>68</v>
      </c>
      <c r="B61" s="52" t="s">
        <v>180</v>
      </c>
      <c r="C61" s="43" t="s">
        <v>179</v>
      </c>
      <c r="D61" s="44" t="s">
        <v>178</v>
      </c>
      <c r="E61" s="51"/>
      <c r="F61" s="50" t="s">
        <v>92</v>
      </c>
      <c r="G61" s="46" t="s">
        <v>13</v>
      </c>
      <c r="H61" s="49">
        <v>8</v>
      </c>
      <c r="I61" s="48">
        <v>0.93</v>
      </c>
      <c r="J61" s="47">
        <v>48</v>
      </c>
      <c r="K61" s="45" t="s">
        <v>187</v>
      </c>
      <c r="L61" s="44"/>
      <c r="M61" s="44"/>
      <c r="N61" s="164"/>
      <c r="O61" s="43" t="s">
        <v>177</v>
      </c>
      <c r="P61" s="42"/>
      <c r="Q61" s="42"/>
      <c r="R61" s="42"/>
      <c r="S61" s="42"/>
      <c r="T61" s="42"/>
    </row>
    <row r="62" spans="1:20" s="41" customFormat="1" ht="30" x14ac:dyDescent="0.25">
      <c r="A62" s="28" t="s">
        <v>69</v>
      </c>
      <c r="B62" s="53" t="s">
        <v>190</v>
      </c>
      <c r="C62" s="53" t="s">
        <v>21</v>
      </c>
      <c r="D62" s="44"/>
      <c r="E62" s="51"/>
      <c r="F62" s="50"/>
      <c r="G62" s="46" t="s">
        <v>13</v>
      </c>
      <c r="H62" s="53">
        <v>5</v>
      </c>
      <c r="I62" s="55">
        <f>J62/H62</f>
        <v>2.5</v>
      </c>
      <c r="J62" s="54">
        <v>12.5</v>
      </c>
      <c r="K62" s="45" t="s">
        <v>187</v>
      </c>
      <c r="L62" s="44"/>
      <c r="M62" s="44"/>
      <c r="N62" s="162" t="s">
        <v>104</v>
      </c>
      <c r="O62" s="53" t="s">
        <v>200</v>
      </c>
      <c r="P62" s="42"/>
      <c r="Q62" s="42"/>
      <c r="R62" s="42"/>
      <c r="S62" s="42"/>
      <c r="T62" s="42"/>
    </row>
    <row r="63" spans="1:20" s="41" customFormat="1" ht="30" x14ac:dyDescent="0.25">
      <c r="A63" s="28" t="s">
        <v>70</v>
      </c>
      <c r="B63" s="53" t="s">
        <v>191</v>
      </c>
      <c r="C63" s="53" t="s">
        <v>21</v>
      </c>
      <c r="D63" s="44"/>
      <c r="E63" s="51"/>
      <c r="F63" s="50"/>
      <c r="G63" s="46" t="s">
        <v>13</v>
      </c>
      <c r="H63" s="53">
        <v>2</v>
      </c>
      <c r="I63" s="55">
        <f t="shared" ref="I63:I79" si="3">J63/H63</f>
        <v>1.9</v>
      </c>
      <c r="J63" s="54">
        <v>3.8</v>
      </c>
      <c r="K63" s="45" t="s">
        <v>187</v>
      </c>
      <c r="L63" s="44"/>
      <c r="M63" s="44"/>
      <c r="N63" s="163"/>
      <c r="O63" s="53" t="s">
        <v>201</v>
      </c>
      <c r="P63" s="42"/>
      <c r="Q63" s="42"/>
      <c r="R63" s="42"/>
      <c r="S63" s="42"/>
      <c r="T63" s="42"/>
    </row>
    <row r="64" spans="1:20" s="41" customFormat="1" ht="20.25" x14ac:dyDescent="0.25">
      <c r="A64" s="28" t="s">
        <v>71</v>
      </c>
      <c r="B64" s="53" t="s">
        <v>190</v>
      </c>
      <c r="C64" s="53" t="s">
        <v>21</v>
      </c>
      <c r="D64" s="44"/>
      <c r="E64" s="51"/>
      <c r="F64" s="50"/>
      <c r="G64" s="46" t="s">
        <v>13</v>
      </c>
      <c r="H64" s="53">
        <v>3</v>
      </c>
      <c r="I64" s="55">
        <f t="shared" si="3"/>
        <v>2.5</v>
      </c>
      <c r="J64" s="54">
        <v>7.5</v>
      </c>
      <c r="K64" s="45" t="s">
        <v>187</v>
      </c>
      <c r="L64" s="44"/>
      <c r="M64" s="44"/>
      <c r="N64" s="163"/>
      <c r="O64" s="53" t="s">
        <v>192</v>
      </c>
      <c r="P64" s="42"/>
      <c r="Q64" s="42"/>
      <c r="R64" s="42"/>
      <c r="S64" s="42"/>
      <c r="T64" s="42"/>
    </row>
    <row r="65" spans="1:20" s="41" customFormat="1" ht="30" x14ac:dyDescent="0.25">
      <c r="A65" s="28" t="s">
        <v>72</v>
      </c>
      <c r="B65" s="53" t="s">
        <v>27</v>
      </c>
      <c r="C65" s="53" t="s">
        <v>21</v>
      </c>
      <c r="D65" s="44"/>
      <c r="E65" s="51"/>
      <c r="F65" s="50"/>
      <c r="G65" s="46" t="s">
        <v>132</v>
      </c>
      <c r="H65" s="53">
        <v>3</v>
      </c>
      <c r="I65" s="55">
        <f t="shared" si="3"/>
        <v>4</v>
      </c>
      <c r="J65" s="54">
        <v>12</v>
      </c>
      <c r="K65" s="45" t="s">
        <v>187</v>
      </c>
      <c r="L65" s="44"/>
      <c r="M65" s="44"/>
      <c r="N65" s="163"/>
      <c r="O65" s="53" t="s">
        <v>202</v>
      </c>
      <c r="P65" s="42"/>
      <c r="Q65" s="42"/>
      <c r="R65" s="42"/>
      <c r="S65" s="42"/>
      <c r="T65" s="42"/>
    </row>
    <row r="66" spans="1:20" s="41" customFormat="1" ht="30" x14ac:dyDescent="0.25">
      <c r="A66" s="28" t="s">
        <v>73</v>
      </c>
      <c r="B66" s="53" t="s">
        <v>27</v>
      </c>
      <c r="C66" s="53" t="s">
        <v>21</v>
      </c>
      <c r="D66" s="44"/>
      <c r="E66" s="51"/>
      <c r="F66" s="50"/>
      <c r="G66" s="46" t="s">
        <v>132</v>
      </c>
      <c r="H66" s="53">
        <v>26.8</v>
      </c>
      <c r="I66" s="55">
        <f t="shared" si="3"/>
        <v>8.3731343283582085</v>
      </c>
      <c r="J66" s="54">
        <v>224.4</v>
      </c>
      <c r="K66" s="45" t="s">
        <v>187</v>
      </c>
      <c r="L66" s="44"/>
      <c r="M66" s="44"/>
      <c r="N66" s="163"/>
      <c r="O66" s="53" t="s">
        <v>204</v>
      </c>
      <c r="P66" s="42"/>
      <c r="Q66" s="42"/>
      <c r="R66" s="42"/>
      <c r="S66" s="42"/>
      <c r="T66" s="42"/>
    </row>
    <row r="67" spans="1:20" s="41" customFormat="1" ht="20.25" x14ac:dyDescent="0.25">
      <c r="A67" s="28" t="s">
        <v>74</v>
      </c>
      <c r="B67" s="53" t="s">
        <v>27</v>
      </c>
      <c r="C67" s="53" t="s">
        <v>21</v>
      </c>
      <c r="D67" s="44"/>
      <c r="E67" s="51"/>
      <c r="F67" s="50"/>
      <c r="G67" s="46" t="s">
        <v>132</v>
      </c>
      <c r="H67" s="53">
        <v>13.6</v>
      </c>
      <c r="I67" s="55">
        <f t="shared" si="3"/>
        <v>8.367647058823529</v>
      </c>
      <c r="J67" s="54">
        <v>113.8</v>
      </c>
      <c r="K67" s="45" t="s">
        <v>187</v>
      </c>
      <c r="L67" s="44"/>
      <c r="M67" s="44"/>
      <c r="N67" s="163"/>
      <c r="O67" s="53" t="s">
        <v>193</v>
      </c>
      <c r="P67" s="42"/>
      <c r="Q67" s="42"/>
      <c r="R67" s="42"/>
      <c r="S67" s="42"/>
      <c r="T67" s="42"/>
    </row>
    <row r="68" spans="1:20" s="41" customFormat="1" ht="30" x14ac:dyDescent="0.25">
      <c r="A68" s="28" t="s">
        <v>75</v>
      </c>
      <c r="B68" s="53" t="s">
        <v>27</v>
      </c>
      <c r="C68" s="53" t="s">
        <v>21</v>
      </c>
      <c r="D68" s="44"/>
      <c r="E68" s="51"/>
      <c r="F68" s="50"/>
      <c r="G68" s="46" t="s">
        <v>132</v>
      </c>
      <c r="H68" s="53">
        <v>28.3</v>
      </c>
      <c r="I68" s="55">
        <f t="shared" si="3"/>
        <v>8.3780918727915186</v>
      </c>
      <c r="J68" s="54">
        <v>237.1</v>
      </c>
      <c r="K68" s="45" t="s">
        <v>187</v>
      </c>
      <c r="L68" s="44"/>
      <c r="M68" s="44"/>
      <c r="N68" s="163"/>
      <c r="O68" s="53" t="s">
        <v>203</v>
      </c>
      <c r="P68" s="42"/>
      <c r="Q68" s="42"/>
      <c r="R68" s="42"/>
      <c r="S68" s="42"/>
      <c r="T68" s="42"/>
    </row>
    <row r="69" spans="1:20" s="41" customFormat="1" ht="20.25" x14ac:dyDescent="0.25">
      <c r="A69" s="28" t="s">
        <v>76</v>
      </c>
      <c r="B69" s="53" t="s">
        <v>27</v>
      </c>
      <c r="C69" s="53" t="s">
        <v>21</v>
      </c>
      <c r="D69" s="44"/>
      <c r="E69" s="51"/>
      <c r="F69" s="50"/>
      <c r="G69" s="46" t="s">
        <v>132</v>
      </c>
      <c r="H69" s="53">
        <v>3.5</v>
      </c>
      <c r="I69" s="55">
        <f t="shared" si="3"/>
        <v>8.2571428571428562</v>
      </c>
      <c r="J69" s="54">
        <v>28.9</v>
      </c>
      <c r="K69" s="45" t="s">
        <v>187</v>
      </c>
      <c r="L69" s="44"/>
      <c r="M69" s="44"/>
      <c r="N69" s="163"/>
      <c r="O69" s="53" t="s">
        <v>194</v>
      </c>
      <c r="P69" s="42"/>
      <c r="Q69" s="42"/>
      <c r="R69" s="42"/>
      <c r="S69" s="42"/>
      <c r="T69" s="42"/>
    </row>
    <row r="70" spans="1:20" s="41" customFormat="1" ht="20.25" x14ac:dyDescent="0.25">
      <c r="A70" s="28" t="s">
        <v>77</v>
      </c>
      <c r="B70" s="53" t="s">
        <v>27</v>
      </c>
      <c r="C70" s="53" t="s">
        <v>21</v>
      </c>
      <c r="D70" s="44"/>
      <c r="E70" s="51"/>
      <c r="F70" s="50"/>
      <c r="G70" s="46" t="s">
        <v>132</v>
      </c>
      <c r="H70" s="53">
        <v>24.6</v>
      </c>
      <c r="I70" s="55">
        <f t="shared" si="3"/>
        <v>8.3821138211382102</v>
      </c>
      <c r="J70" s="54">
        <v>206.2</v>
      </c>
      <c r="K70" s="45" t="s">
        <v>187</v>
      </c>
      <c r="L70" s="44"/>
      <c r="M70" s="44"/>
      <c r="N70" s="163"/>
      <c r="O70" s="53" t="s">
        <v>195</v>
      </c>
      <c r="P70" s="42"/>
      <c r="Q70" s="42"/>
      <c r="R70" s="42"/>
      <c r="S70" s="42"/>
      <c r="T70" s="42"/>
    </row>
    <row r="71" spans="1:20" s="41" customFormat="1" ht="30" x14ac:dyDescent="0.25">
      <c r="A71" s="28" t="s">
        <v>78</v>
      </c>
      <c r="B71" s="53" t="s">
        <v>27</v>
      </c>
      <c r="C71" s="53" t="s">
        <v>21</v>
      </c>
      <c r="D71" s="44"/>
      <c r="E71" s="51"/>
      <c r="F71" s="50"/>
      <c r="G71" s="46" t="s">
        <v>132</v>
      </c>
      <c r="H71" s="53">
        <v>20.5</v>
      </c>
      <c r="I71" s="55">
        <f t="shared" si="3"/>
        <v>8.3658536585365848</v>
      </c>
      <c r="J71" s="54">
        <v>171.5</v>
      </c>
      <c r="K71" s="45" t="s">
        <v>187</v>
      </c>
      <c r="L71" s="44"/>
      <c r="M71" s="44"/>
      <c r="N71" s="163"/>
      <c r="O71" s="53" t="s">
        <v>205</v>
      </c>
      <c r="P71" s="42"/>
      <c r="Q71" s="42"/>
      <c r="R71" s="42"/>
      <c r="S71" s="42"/>
      <c r="T71" s="42"/>
    </row>
    <row r="72" spans="1:20" s="41" customFormat="1" ht="30" x14ac:dyDescent="0.25">
      <c r="A72" s="28" t="s">
        <v>79</v>
      </c>
      <c r="B72" s="53" t="s">
        <v>27</v>
      </c>
      <c r="C72" s="53" t="s">
        <v>21</v>
      </c>
      <c r="D72" s="44"/>
      <c r="E72" s="51"/>
      <c r="F72" s="50"/>
      <c r="G72" s="46" t="s">
        <v>132</v>
      </c>
      <c r="H72" s="53">
        <v>20</v>
      </c>
      <c r="I72" s="55">
        <f t="shared" si="3"/>
        <v>8.36</v>
      </c>
      <c r="J72" s="54">
        <v>167.2</v>
      </c>
      <c r="K72" s="45" t="s">
        <v>187</v>
      </c>
      <c r="L72" s="44"/>
      <c r="M72" s="44"/>
      <c r="N72" s="163"/>
      <c r="O72" s="53" t="s">
        <v>213</v>
      </c>
      <c r="P72" s="42"/>
      <c r="Q72" s="42"/>
      <c r="R72" s="42"/>
      <c r="S72" s="42"/>
      <c r="T72" s="42"/>
    </row>
    <row r="73" spans="1:20" s="41" customFormat="1" ht="30" x14ac:dyDescent="0.25">
      <c r="A73" s="28" t="s">
        <v>80</v>
      </c>
      <c r="B73" s="53" t="s">
        <v>27</v>
      </c>
      <c r="C73" s="53" t="s">
        <v>21</v>
      </c>
      <c r="D73" s="44"/>
      <c r="E73" s="51"/>
      <c r="F73" s="50"/>
      <c r="G73" s="46" t="s">
        <v>132</v>
      </c>
      <c r="H73" s="53">
        <v>24.5</v>
      </c>
      <c r="I73" s="55">
        <f t="shared" si="3"/>
        <v>8.3795918367346935</v>
      </c>
      <c r="J73" s="54">
        <v>205.29999999999998</v>
      </c>
      <c r="K73" s="45" t="s">
        <v>187</v>
      </c>
      <c r="L73" s="44"/>
      <c r="M73" s="44"/>
      <c r="N73" s="163"/>
      <c r="O73" s="53" t="s">
        <v>212</v>
      </c>
      <c r="P73" s="42"/>
      <c r="Q73" s="42"/>
      <c r="R73" s="42"/>
      <c r="S73" s="42"/>
      <c r="T73" s="42"/>
    </row>
    <row r="74" spans="1:20" s="41" customFormat="1" ht="30" x14ac:dyDescent="0.25">
      <c r="A74" s="28" t="s">
        <v>81</v>
      </c>
      <c r="B74" s="53" t="s">
        <v>27</v>
      </c>
      <c r="C74" s="53" t="s">
        <v>21</v>
      </c>
      <c r="D74" s="44"/>
      <c r="E74" s="51"/>
      <c r="F74" s="50"/>
      <c r="G74" s="46" t="s">
        <v>132</v>
      </c>
      <c r="H74" s="53">
        <v>2.8</v>
      </c>
      <c r="I74" s="55">
        <f t="shared" si="3"/>
        <v>8.2142857142857153</v>
      </c>
      <c r="J74" s="54">
        <v>23</v>
      </c>
      <c r="K74" s="45" t="s">
        <v>187</v>
      </c>
      <c r="L74" s="44"/>
      <c r="M74" s="44"/>
      <c r="N74" s="163"/>
      <c r="O74" s="53" t="s">
        <v>210</v>
      </c>
      <c r="P74" s="42"/>
      <c r="Q74" s="42"/>
      <c r="R74" s="42"/>
      <c r="S74" s="42"/>
      <c r="T74" s="42"/>
    </row>
    <row r="75" spans="1:20" s="41" customFormat="1" ht="30" x14ac:dyDescent="0.25">
      <c r="A75" s="28" t="s">
        <v>82</v>
      </c>
      <c r="B75" s="53" t="s">
        <v>27</v>
      </c>
      <c r="C75" s="53" t="s">
        <v>21</v>
      </c>
      <c r="D75" s="44"/>
      <c r="E75" s="51"/>
      <c r="F75" s="50"/>
      <c r="G75" s="46" t="s">
        <v>132</v>
      </c>
      <c r="H75" s="53">
        <v>2.4</v>
      </c>
      <c r="I75" s="55">
        <f t="shared" si="3"/>
        <v>8.3333333333333339</v>
      </c>
      <c r="J75" s="54">
        <v>20</v>
      </c>
      <c r="K75" s="45" t="s">
        <v>187</v>
      </c>
      <c r="L75" s="44"/>
      <c r="M75" s="44"/>
      <c r="N75" s="163"/>
      <c r="O75" s="53" t="s">
        <v>211</v>
      </c>
      <c r="P75" s="42"/>
      <c r="Q75" s="42"/>
      <c r="R75" s="42"/>
      <c r="S75" s="42"/>
      <c r="T75" s="42"/>
    </row>
    <row r="76" spans="1:20" s="41" customFormat="1" ht="30" x14ac:dyDescent="0.25">
      <c r="A76" s="28" t="s">
        <v>83</v>
      </c>
      <c r="B76" s="53" t="s">
        <v>27</v>
      </c>
      <c r="C76" s="53" t="s">
        <v>21</v>
      </c>
      <c r="D76" s="44"/>
      <c r="E76" s="51"/>
      <c r="F76" s="50"/>
      <c r="G76" s="46" t="s">
        <v>132</v>
      </c>
      <c r="H76" s="53">
        <v>2.4</v>
      </c>
      <c r="I76" s="55">
        <f t="shared" si="3"/>
        <v>8.1666666666666679</v>
      </c>
      <c r="J76" s="54">
        <v>19.600000000000001</v>
      </c>
      <c r="K76" s="45" t="s">
        <v>187</v>
      </c>
      <c r="L76" s="44"/>
      <c r="M76" s="44"/>
      <c r="N76" s="163"/>
      <c r="O76" s="53" t="s">
        <v>209</v>
      </c>
      <c r="P76" s="42"/>
      <c r="Q76" s="42"/>
      <c r="R76" s="42"/>
      <c r="S76" s="42"/>
      <c r="T76" s="42"/>
    </row>
    <row r="77" spans="1:20" s="41" customFormat="1" ht="30" x14ac:dyDescent="0.25">
      <c r="A77" s="28" t="s">
        <v>84</v>
      </c>
      <c r="B77" s="53" t="s">
        <v>196</v>
      </c>
      <c r="C77" s="53" t="s">
        <v>197</v>
      </c>
      <c r="D77" s="44"/>
      <c r="E77" s="51"/>
      <c r="F77" s="50"/>
      <c r="G77" s="46" t="s">
        <v>13</v>
      </c>
      <c r="H77" s="53">
        <v>10</v>
      </c>
      <c r="I77" s="55">
        <f t="shared" si="3"/>
        <v>0.53</v>
      </c>
      <c r="J77" s="54">
        <v>5.3000000000000007</v>
      </c>
      <c r="K77" s="45" t="s">
        <v>187</v>
      </c>
      <c r="L77" s="44"/>
      <c r="M77" s="44"/>
      <c r="N77" s="163"/>
      <c r="O77" s="53" t="s">
        <v>206</v>
      </c>
      <c r="P77" s="42"/>
      <c r="Q77" s="42"/>
      <c r="R77" s="42"/>
      <c r="S77" s="42"/>
      <c r="T77" s="42"/>
    </row>
    <row r="78" spans="1:20" s="41" customFormat="1" ht="30" x14ac:dyDescent="0.25">
      <c r="A78" s="28" t="s">
        <v>85</v>
      </c>
      <c r="B78" s="53" t="s">
        <v>198</v>
      </c>
      <c r="C78" s="53" t="s">
        <v>94</v>
      </c>
      <c r="D78" s="44"/>
      <c r="E78" s="51"/>
      <c r="F78" s="50"/>
      <c r="G78" s="46" t="s">
        <v>13</v>
      </c>
      <c r="H78" s="53">
        <v>10</v>
      </c>
      <c r="I78" s="55">
        <f t="shared" si="3"/>
        <v>5.35</v>
      </c>
      <c r="J78" s="54">
        <v>53.5</v>
      </c>
      <c r="K78" s="45" t="s">
        <v>187</v>
      </c>
      <c r="L78" s="44"/>
      <c r="M78" s="44"/>
      <c r="N78" s="163"/>
      <c r="O78" s="53" t="s">
        <v>207</v>
      </c>
      <c r="P78" s="42"/>
      <c r="Q78" s="42"/>
      <c r="R78" s="42"/>
      <c r="S78" s="42"/>
      <c r="T78" s="42"/>
    </row>
    <row r="79" spans="1:20" s="41" customFormat="1" ht="30" x14ac:dyDescent="0.25">
      <c r="A79" s="28" t="s">
        <v>86</v>
      </c>
      <c r="B79" s="53" t="s">
        <v>199</v>
      </c>
      <c r="C79" s="53"/>
      <c r="D79" s="44"/>
      <c r="E79" s="51"/>
      <c r="F79" s="50"/>
      <c r="G79" s="46" t="s">
        <v>13</v>
      </c>
      <c r="H79" s="53">
        <v>1</v>
      </c>
      <c r="I79" s="55">
        <f t="shared" si="3"/>
        <v>2.06</v>
      </c>
      <c r="J79" s="54">
        <v>2.06</v>
      </c>
      <c r="K79" s="45" t="s">
        <v>187</v>
      </c>
      <c r="L79" s="44"/>
      <c r="M79" s="44"/>
      <c r="N79" s="164"/>
      <c r="O79" s="53" t="s">
        <v>208</v>
      </c>
      <c r="P79" s="42"/>
      <c r="Q79" s="42"/>
      <c r="R79" s="42"/>
      <c r="S79" s="42"/>
      <c r="T79" s="42"/>
    </row>
    <row r="80" spans="1:20" ht="35.25" customHeight="1" x14ac:dyDescent="0.25">
      <c r="A80" s="28" t="s">
        <v>87</v>
      </c>
      <c r="B80" s="56" t="s">
        <v>214</v>
      </c>
      <c r="C80" s="57" t="s">
        <v>215</v>
      </c>
      <c r="D80" s="57" t="s">
        <v>21</v>
      </c>
      <c r="E80" s="57"/>
      <c r="F80" s="58" t="s">
        <v>216</v>
      </c>
      <c r="G80" s="59" t="s">
        <v>103</v>
      </c>
      <c r="H80" s="60">
        <v>38</v>
      </c>
      <c r="I80" s="60">
        <v>1.1000000000000001</v>
      </c>
      <c r="J80" s="60">
        <v>41.8</v>
      </c>
      <c r="K80" s="62">
        <v>42019</v>
      </c>
      <c r="L80" s="63"/>
      <c r="M80" s="57" t="s">
        <v>217</v>
      </c>
      <c r="N80" s="155" t="s">
        <v>218</v>
      </c>
      <c r="O80" s="64" t="s">
        <v>219</v>
      </c>
      <c r="P80"/>
      <c r="Q80"/>
      <c r="R80"/>
      <c r="S80"/>
      <c r="T80"/>
    </row>
    <row r="81" spans="1:20" ht="35.25" customHeight="1" x14ac:dyDescent="0.25">
      <c r="A81" s="28" t="s">
        <v>88</v>
      </c>
      <c r="B81" s="65" t="s">
        <v>220</v>
      </c>
      <c r="C81" s="57" t="s">
        <v>221</v>
      </c>
      <c r="D81" s="57" t="s">
        <v>21</v>
      </c>
      <c r="E81" s="57"/>
      <c r="F81" s="58" t="s">
        <v>222</v>
      </c>
      <c r="G81" s="59" t="s">
        <v>103</v>
      </c>
      <c r="H81" s="66">
        <v>11</v>
      </c>
      <c r="I81" s="66">
        <v>6.6</v>
      </c>
      <c r="J81" s="66">
        <v>72.599999999999994</v>
      </c>
      <c r="K81" s="62">
        <v>42019</v>
      </c>
      <c r="L81" s="63"/>
      <c r="M81" s="57" t="s">
        <v>217</v>
      </c>
      <c r="N81" s="156"/>
      <c r="O81" s="64" t="s">
        <v>223</v>
      </c>
      <c r="P81"/>
      <c r="Q81"/>
      <c r="R81"/>
      <c r="S81"/>
      <c r="T81"/>
    </row>
    <row r="82" spans="1:20" ht="35.25" customHeight="1" x14ac:dyDescent="0.25">
      <c r="A82" s="28" t="s">
        <v>89</v>
      </c>
      <c r="B82" s="65" t="s">
        <v>224</v>
      </c>
      <c r="C82" s="57"/>
      <c r="D82" s="57" t="s">
        <v>225</v>
      </c>
      <c r="E82" s="57"/>
      <c r="F82" s="67" t="s">
        <v>226</v>
      </c>
      <c r="G82" s="59" t="s">
        <v>103</v>
      </c>
      <c r="H82" s="58">
        <v>7</v>
      </c>
      <c r="I82" s="68">
        <v>1.7</v>
      </c>
      <c r="J82" s="58">
        <f>H82*I82</f>
        <v>11.9</v>
      </c>
      <c r="K82" s="62">
        <v>42019</v>
      </c>
      <c r="L82" s="63"/>
      <c r="M82" s="64" t="s">
        <v>217</v>
      </c>
      <c r="N82" s="156"/>
      <c r="O82" s="158" t="s">
        <v>227</v>
      </c>
      <c r="P82"/>
      <c r="Q82"/>
      <c r="R82"/>
      <c r="S82"/>
      <c r="T82"/>
    </row>
    <row r="83" spans="1:20" ht="35.25" customHeight="1" x14ac:dyDescent="0.25">
      <c r="A83" s="28" t="s">
        <v>90</v>
      </c>
      <c r="B83" s="56" t="s">
        <v>228</v>
      </c>
      <c r="C83" s="57" t="s">
        <v>229</v>
      </c>
      <c r="D83" s="57"/>
      <c r="E83" s="57"/>
      <c r="F83" s="66" t="s">
        <v>230</v>
      </c>
      <c r="G83" s="59" t="s">
        <v>103</v>
      </c>
      <c r="H83" s="60">
        <v>1</v>
      </c>
      <c r="I83" s="60">
        <v>9.1</v>
      </c>
      <c r="J83" s="58">
        <f t="shared" ref="J83:J84" si="4">H83*I83</f>
        <v>9.1</v>
      </c>
      <c r="K83" s="62">
        <v>42019</v>
      </c>
      <c r="L83" s="63"/>
      <c r="M83" s="64" t="s">
        <v>217</v>
      </c>
      <c r="N83" s="156"/>
      <c r="O83" s="158"/>
      <c r="P83"/>
      <c r="Q83"/>
      <c r="R83"/>
      <c r="S83"/>
      <c r="T83"/>
    </row>
    <row r="84" spans="1:20" ht="35.25" customHeight="1" x14ac:dyDescent="0.25">
      <c r="A84" s="28" t="s">
        <v>91</v>
      </c>
      <c r="B84" s="56" t="s">
        <v>231</v>
      </c>
      <c r="C84" s="57" t="s">
        <v>232</v>
      </c>
      <c r="D84" s="57"/>
      <c r="E84" s="57"/>
      <c r="F84" s="66" t="s">
        <v>233</v>
      </c>
      <c r="G84" s="59" t="s">
        <v>103</v>
      </c>
      <c r="H84" s="60">
        <v>1</v>
      </c>
      <c r="I84" s="60">
        <v>41.41</v>
      </c>
      <c r="J84" s="58">
        <f t="shared" si="4"/>
        <v>41.41</v>
      </c>
      <c r="K84" s="62">
        <v>42019</v>
      </c>
      <c r="L84" s="63"/>
      <c r="M84" s="64" t="s">
        <v>217</v>
      </c>
      <c r="N84" s="157"/>
      <c r="O84" s="158"/>
      <c r="P84"/>
      <c r="Q84"/>
      <c r="R84"/>
      <c r="S84"/>
      <c r="T84"/>
    </row>
    <row r="85" spans="1:20" ht="35.25" customHeight="1" x14ac:dyDescent="0.25">
      <c r="A85" s="28" t="s">
        <v>415</v>
      </c>
      <c r="B85" s="69" t="s">
        <v>234</v>
      </c>
      <c r="C85" s="70"/>
      <c r="D85" s="57" t="s">
        <v>235</v>
      </c>
      <c r="E85" s="70"/>
      <c r="F85" s="71"/>
      <c r="G85" s="59" t="s">
        <v>103</v>
      </c>
      <c r="H85" s="72">
        <v>1</v>
      </c>
      <c r="I85" s="73">
        <v>1300</v>
      </c>
      <c r="J85" s="74">
        <v>1300</v>
      </c>
      <c r="K85" s="62">
        <v>42019</v>
      </c>
      <c r="L85" s="75"/>
      <c r="M85" s="64" t="s">
        <v>217</v>
      </c>
      <c r="N85" s="155" t="s">
        <v>236</v>
      </c>
      <c r="O85" s="76" t="s">
        <v>237</v>
      </c>
      <c r="P85"/>
      <c r="Q85"/>
      <c r="R85"/>
      <c r="S85"/>
      <c r="T85"/>
    </row>
    <row r="86" spans="1:20" ht="35.25" customHeight="1" x14ac:dyDescent="0.25">
      <c r="A86" s="28" t="s">
        <v>416</v>
      </c>
      <c r="B86" s="65" t="s">
        <v>238</v>
      </c>
      <c r="C86" s="70"/>
      <c r="D86" s="57" t="s">
        <v>94</v>
      </c>
      <c r="E86" s="70"/>
      <c r="F86" s="65" t="s">
        <v>239</v>
      </c>
      <c r="G86" s="59" t="s">
        <v>103</v>
      </c>
      <c r="H86" s="72">
        <v>2</v>
      </c>
      <c r="I86" s="68">
        <v>50</v>
      </c>
      <c r="J86" s="73">
        <v>100</v>
      </c>
      <c r="K86" s="62">
        <v>42019</v>
      </c>
      <c r="L86" s="75"/>
      <c r="M86" s="64" t="s">
        <v>217</v>
      </c>
      <c r="N86" s="157"/>
      <c r="O86" s="77" t="s">
        <v>240</v>
      </c>
      <c r="P86"/>
      <c r="Q86"/>
      <c r="R86"/>
      <c r="S86" s="78"/>
      <c r="T86"/>
    </row>
    <row r="87" spans="1:20" ht="35.25" customHeight="1" x14ac:dyDescent="0.25">
      <c r="A87" s="28" t="s">
        <v>417</v>
      </c>
      <c r="B87" s="65" t="s">
        <v>241</v>
      </c>
      <c r="C87" s="69"/>
      <c r="D87" s="61"/>
      <c r="E87" s="79"/>
      <c r="F87" s="69" t="s">
        <v>242</v>
      </c>
      <c r="G87" s="61" t="s">
        <v>103</v>
      </c>
      <c r="H87" s="67">
        <v>2</v>
      </c>
      <c r="I87" s="80">
        <v>25.3</v>
      </c>
      <c r="J87" s="81">
        <f t="shared" ref="J87:J100" si="5">H87*I87</f>
        <v>50.6</v>
      </c>
      <c r="K87" s="62">
        <v>42019</v>
      </c>
      <c r="L87" s="82"/>
      <c r="M87" s="82"/>
      <c r="N87" s="155" t="s">
        <v>243</v>
      </c>
      <c r="O87" s="158" t="s">
        <v>244</v>
      </c>
      <c r="P87"/>
      <c r="Q87"/>
      <c r="R87"/>
      <c r="S87"/>
      <c r="T87"/>
    </row>
    <row r="88" spans="1:20" ht="35.25" customHeight="1" x14ac:dyDescent="0.25">
      <c r="A88" s="28" t="s">
        <v>418</v>
      </c>
      <c r="B88" s="65" t="s">
        <v>245</v>
      </c>
      <c r="C88" s="69"/>
      <c r="D88" s="61"/>
      <c r="E88" s="79"/>
      <c r="F88" s="69" t="s">
        <v>246</v>
      </c>
      <c r="G88" s="61" t="s">
        <v>103</v>
      </c>
      <c r="H88" s="67">
        <v>2</v>
      </c>
      <c r="I88" s="80">
        <v>46.7</v>
      </c>
      <c r="J88" s="81">
        <f t="shared" si="5"/>
        <v>93.4</v>
      </c>
      <c r="K88" s="62">
        <v>42019</v>
      </c>
      <c r="L88" s="82"/>
      <c r="M88" s="82"/>
      <c r="N88" s="156"/>
      <c r="O88" s="158"/>
      <c r="P88" s="83"/>
      <c r="Q88"/>
      <c r="R88"/>
      <c r="S88"/>
      <c r="T88"/>
    </row>
    <row r="89" spans="1:20" ht="35.25" customHeight="1" x14ac:dyDescent="0.25">
      <c r="A89" s="28" t="s">
        <v>419</v>
      </c>
      <c r="B89" s="65" t="s">
        <v>247</v>
      </c>
      <c r="C89" s="69"/>
      <c r="D89" s="61"/>
      <c r="E89" s="79"/>
      <c r="F89" s="84" t="s">
        <v>248</v>
      </c>
      <c r="G89" s="61" t="s">
        <v>103</v>
      </c>
      <c r="H89" s="67">
        <v>2</v>
      </c>
      <c r="I89" s="80">
        <v>10</v>
      </c>
      <c r="J89" s="81">
        <f t="shared" si="5"/>
        <v>20</v>
      </c>
      <c r="K89" s="62">
        <v>42019</v>
      </c>
      <c r="L89" s="82"/>
      <c r="M89" s="82"/>
      <c r="N89" s="156"/>
      <c r="O89" s="158"/>
      <c r="P89" s="85"/>
      <c r="Q89"/>
      <c r="R89"/>
      <c r="S89"/>
      <c r="T89"/>
    </row>
    <row r="90" spans="1:20" ht="35.25" customHeight="1" x14ac:dyDescent="0.25">
      <c r="A90" s="28" t="s">
        <v>420</v>
      </c>
      <c r="B90" s="86" t="s">
        <v>249</v>
      </c>
      <c r="C90" s="69"/>
      <c r="D90" s="61"/>
      <c r="E90" s="79"/>
      <c r="F90" s="87" t="s">
        <v>250</v>
      </c>
      <c r="G90" s="61" t="s">
        <v>103</v>
      </c>
      <c r="H90" s="88">
        <v>1</v>
      </c>
      <c r="I90" s="89">
        <v>10</v>
      </c>
      <c r="J90" s="81">
        <f t="shared" si="5"/>
        <v>10</v>
      </c>
      <c r="K90" s="62">
        <v>42019</v>
      </c>
      <c r="L90" s="82"/>
      <c r="M90" s="82"/>
      <c r="N90" s="156"/>
      <c r="O90" s="158" t="s">
        <v>251</v>
      </c>
      <c r="P90"/>
      <c r="Q90"/>
      <c r="R90"/>
      <c r="S90"/>
      <c r="T90"/>
    </row>
    <row r="91" spans="1:20" ht="35.25" customHeight="1" x14ac:dyDescent="0.25">
      <c r="A91" s="28" t="s">
        <v>421</v>
      </c>
      <c r="B91" s="86" t="s">
        <v>252</v>
      </c>
      <c r="C91" s="69"/>
      <c r="D91" s="61"/>
      <c r="E91" s="79"/>
      <c r="F91" s="87" t="s">
        <v>250</v>
      </c>
      <c r="G91" s="61" t="s">
        <v>103</v>
      </c>
      <c r="H91" s="88">
        <v>1</v>
      </c>
      <c r="I91" s="89">
        <v>10</v>
      </c>
      <c r="J91" s="81">
        <f t="shared" si="5"/>
        <v>10</v>
      </c>
      <c r="K91" s="62">
        <v>42019</v>
      </c>
      <c r="L91" s="82"/>
      <c r="M91" s="82"/>
      <c r="N91" s="156"/>
      <c r="O91" s="158"/>
      <c r="P91"/>
      <c r="Q91"/>
      <c r="R91"/>
      <c r="S91"/>
      <c r="T91"/>
    </row>
    <row r="92" spans="1:20" ht="35.25" customHeight="1" x14ac:dyDescent="0.25">
      <c r="A92" s="28" t="s">
        <v>422</v>
      </c>
      <c r="B92" s="90" t="s">
        <v>252</v>
      </c>
      <c r="C92" s="69"/>
      <c r="D92" s="61"/>
      <c r="E92" s="79"/>
      <c r="F92" s="91" t="s">
        <v>250</v>
      </c>
      <c r="G92" s="61" t="s">
        <v>103</v>
      </c>
      <c r="H92" s="92">
        <v>1</v>
      </c>
      <c r="I92" s="89">
        <v>10</v>
      </c>
      <c r="J92" s="81">
        <f t="shared" si="5"/>
        <v>10</v>
      </c>
      <c r="K92" s="62">
        <v>42019</v>
      </c>
      <c r="L92" s="82"/>
      <c r="M92" s="82"/>
      <c r="N92" s="156"/>
      <c r="O92" s="158"/>
      <c r="P92"/>
      <c r="Q92"/>
      <c r="R92"/>
      <c r="S92"/>
      <c r="T92"/>
    </row>
    <row r="93" spans="1:20" ht="35.25" customHeight="1" x14ac:dyDescent="0.25">
      <c r="A93" s="28" t="s">
        <v>423</v>
      </c>
      <c r="B93" s="86" t="s">
        <v>253</v>
      </c>
      <c r="C93" s="69"/>
      <c r="D93" s="61"/>
      <c r="E93" s="79"/>
      <c r="F93" s="86" t="s">
        <v>254</v>
      </c>
      <c r="G93" s="61" t="s">
        <v>103</v>
      </c>
      <c r="H93" s="88">
        <v>1</v>
      </c>
      <c r="I93" s="93">
        <v>10</v>
      </c>
      <c r="J93" s="81">
        <f t="shared" si="5"/>
        <v>10</v>
      </c>
      <c r="K93" s="62">
        <v>42019</v>
      </c>
      <c r="L93" s="82"/>
      <c r="M93" s="82"/>
      <c r="N93" s="156"/>
      <c r="O93" s="158"/>
      <c r="P93" s="85"/>
      <c r="Q93"/>
      <c r="R93"/>
      <c r="S93"/>
      <c r="T93"/>
    </row>
    <row r="94" spans="1:20" ht="35.25" customHeight="1" x14ac:dyDescent="0.25">
      <c r="A94" s="28" t="s">
        <v>424</v>
      </c>
      <c r="B94" s="90" t="s">
        <v>255</v>
      </c>
      <c r="C94" s="69"/>
      <c r="D94" s="61"/>
      <c r="E94" s="79"/>
      <c r="F94" s="90" t="s">
        <v>256</v>
      </c>
      <c r="G94" s="61" t="s">
        <v>103</v>
      </c>
      <c r="H94" s="92">
        <v>4.3</v>
      </c>
      <c r="I94" s="93">
        <v>153.67400000000001</v>
      </c>
      <c r="J94" s="81">
        <f t="shared" si="5"/>
        <v>660.79819999999995</v>
      </c>
      <c r="K94" s="62">
        <v>42019</v>
      </c>
      <c r="L94" s="82"/>
      <c r="M94" s="82"/>
      <c r="N94" s="156"/>
      <c r="O94" s="158"/>
      <c r="P94"/>
      <c r="Q94"/>
      <c r="R94"/>
      <c r="S94"/>
      <c r="T94"/>
    </row>
    <row r="95" spans="1:20" ht="35.25" customHeight="1" x14ac:dyDescent="0.25">
      <c r="A95" s="28" t="s">
        <v>425</v>
      </c>
      <c r="B95" s="90" t="s">
        <v>257</v>
      </c>
      <c r="C95" s="69"/>
      <c r="D95" s="61"/>
      <c r="E95" s="79"/>
      <c r="F95" s="90" t="s">
        <v>258</v>
      </c>
      <c r="G95" s="61" t="s">
        <v>103</v>
      </c>
      <c r="H95" s="92">
        <v>1</v>
      </c>
      <c r="I95" s="93">
        <v>870.9</v>
      </c>
      <c r="J95" s="81">
        <f t="shared" si="5"/>
        <v>870.9</v>
      </c>
      <c r="K95" s="62">
        <v>42019</v>
      </c>
      <c r="L95" s="82"/>
      <c r="M95" s="82"/>
      <c r="N95" s="156"/>
      <c r="O95" s="158"/>
      <c r="P95"/>
      <c r="Q95"/>
      <c r="R95"/>
      <c r="S95"/>
      <c r="T95"/>
    </row>
    <row r="96" spans="1:20" ht="35.25" customHeight="1" x14ac:dyDescent="0.25">
      <c r="A96" s="28" t="s">
        <v>426</v>
      </c>
      <c r="B96" s="86" t="s">
        <v>259</v>
      </c>
      <c r="C96" s="69"/>
      <c r="D96" s="61"/>
      <c r="E96" s="79"/>
      <c r="F96" s="90" t="s">
        <v>260</v>
      </c>
      <c r="G96" s="61" t="s">
        <v>103</v>
      </c>
      <c r="H96" s="88">
        <v>1</v>
      </c>
      <c r="I96" s="93">
        <v>241</v>
      </c>
      <c r="J96" s="81">
        <f t="shared" si="5"/>
        <v>241</v>
      </c>
      <c r="K96" s="62">
        <v>42019</v>
      </c>
      <c r="L96" s="82"/>
      <c r="M96" s="82"/>
      <c r="N96" s="156"/>
      <c r="O96" s="158"/>
      <c r="P96"/>
      <c r="Q96"/>
      <c r="R96"/>
      <c r="S96"/>
      <c r="T96"/>
    </row>
    <row r="97" spans="1:20" ht="35.25" customHeight="1" x14ac:dyDescent="0.25">
      <c r="A97" s="28" t="s">
        <v>427</v>
      </c>
      <c r="B97" s="86" t="s">
        <v>261</v>
      </c>
      <c r="C97" s="61"/>
      <c r="D97" s="61"/>
      <c r="E97" s="79"/>
      <c r="F97" s="90" t="s">
        <v>262</v>
      </c>
      <c r="G97" s="61" t="s">
        <v>103</v>
      </c>
      <c r="H97" s="88">
        <v>2</v>
      </c>
      <c r="I97" s="93">
        <v>181</v>
      </c>
      <c r="J97" s="81">
        <f t="shared" si="5"/>
        <v>362</v>
      </c>
      <c r="K97" s="62">
        <v>42019</v>
      </c>
      <c r="L97" s="82"/>
      <c r="M97" s="82"/>
      <c r="N97" s="156"/>
      <c r="O97" s="158"/>
      <c r="P97"/>
      <c r="Q97"/>
      <c r="R97"/>
      <c r="S97"/>
      <c r="T97"/>
    </row>
    <row r="98" spans="1:20" ht="35.25" customHeight="1" x14ac:dyDescent="0.25">
      <c r="A98" s="28" t="s">
        <v>428</v>
      </c>
      <c r="B98" s="86" t="s">
        <v>263</v>
      </c>
      <c r="C98" s="61"/>
      <c r="D98" s="61"/>
      <c r="E98" s="79"/>
      <c r="F98" s="86" t="s">
        <v>254</v>
      </c>
      <c r="G98" s="61" t="s">
        <v>103</v>
      </c>
      <c r="H98" s="88">
        <v>1</v>
      </c>
      <c r="I98" s="93">
        <v>10</v>
      </c>
      <c r="J98" s="81">
        <f t="shared" si="5"/>
        <v>10</v>
      </c>
      <c r="K98" s="62">
        <v>42019</v>
      </c>
      <c r="L98" s="82"/>
      <c r="M98" s="82"/>
      <c r="N98" s="156"/>
      <c r="O98" s="158"/>
      <c r="P98"/>
      <c r="Q98"/>
      <c r="R98"/>
      <c r="S98"/>
      <c r="T98"/>
    </row>
    <row r="99" spans="1:20" ht="35.25" customHeight="1" x14ac:dyDescent="0.25">
      <c r="A99" s="28" t="s">
        <v>429</v>
      </c>
      <c r="B99" s="86" t="s">
        <v>252</v>
      </c>
      <c r="C99" s="61"/>
      <c r="D99" s="61"/>
      <c r="E99" s="79"/>
      <c r="F99" s="86" t="s">
        <v>254</v>
      </c>
      <c r="G99" s="61" t="s">
        <v>103</v>
      </c>
      <c r="H99" s="88">
        <v>1</v>
      </c>
      <c r="I99" s="93">
        <v>10</v>
      </c>
      <c r="J99" s="81">
        <f t="shared" si="5"/>
        <v>10</v>
      </c>
      <c r="K99" s="62">
        <v>42019</v>
      </c>
      <c r="L99" s="82"/>
      <c r="M99" s="82"/>
      <c r="N99" s="156"/>
      <c r="O99" s="158"/>
      <c r="P99"/>
      <c r="Q99"/>
      <c r="R99"/>
      <c r="S99"/>
      <c r="T99"/>
    </row>
    <row r="100" spans="1:20" ht="35.25" customHeight="1" x14ac:dyDescent="0.25">
      <c r="A100" s="28" t="s">
        <v>430</v>
      </c>
      <c r="B100" s="86" t="s">
        <v>264</v>
      </c>
      <c r="C100" s="61"/>
      <c r="D100" s="61"/>
      <c r="E100" s="79"/>
      <c r="F100" s="90" t="s">
        <v>265</v>
      </c>
      <c r="G100" s="61" t="s">
        <v>103</v>
      </c>
      <c r="H100" s="88">
        <v>2</v>
      </c>
      <c r="I100" s="93">
        <v>29.26</v>
      </c>
      <c r="J100" s="81">
        <f t="shared" si="5"/>
        <v>58.52</v>
      </c>
      <c r="K100" s="62">
        <v>42019</v>
      </c>
      <c r="L100" s="82"/>
      <c r="M100" s="82"/>
      <c r="N100" s="156"/>
      <c r="O100" s="158"/>
      <c r="P100"/>
      <c r="Q100"/>
      <c r="R100"/>
      <c r="S100"/>
      <c r="T100"/>
    </row>
    <row r="101" spans="1:20" ht="35.25" customHeight="1" x14ac:dyDescent="0.25">
      <c r="A101" s="28" t="s">
        <v>431</v>
      </c>
      <c r="B101" s="94" t="s">
        <v>266</v>
      </c>
      <c r="C101" s="95"/>
      <c r="D101" s="71"/>
      <c r="E101" s="96"/>
      <c r="F101" s="71" t="s">
        <v>267</v>
      </c>
      <c r="G101" s="97" t="s">
        <v>268</v>
      </c>
      <c r="H101" s="98">
        <v>4</v>
      </c>
      <c r="I101" s="99">
        <f>J101/H101</f>
        <v>2.7549999999999999</v>
      </c>
      <c r="J101" s="100">
        <v>11.02</v>
      </c>
      <c r="K101" s="62">
        <v>42019</v>
      </c>
      <c r="L101" s="82"/>
      <c r="M101" s="82"/>
      <c r="N101" s="156"/>
      <c r="O101" s="101"/>
      <c r="P101"/>
      <c r="Q101"/>
      <c r="R101"/>
      <c r="S101"/>
      <c r="T101"/>
    </row>
    <row r="102" spans="1:20" ht="35.25" customHeight="1" x14ac:dyDescent="0.25">
      <c r="A102" s="28" t="s">
        <v>432</v>
      </c>
      <c r="B102" s="102" t="s">
        <v>269</v>
      </c>
      <c r="C102" s="103"/>
      <c r="D102" s="104"/>
      <c r="E102" s="105"/>
      <c r="F102" s="106"/>
      <c r="G102" s="61" t="s">
        <v>103</v>
      </c>
      <c r="H102" s="107">
        <v>4</v>
      </c>
      <c r="I102" s="107">
        <v>146</v>
      </c>
      <c r="J102" s="107">
        <f>I102*H102</f>
        <v>584</v>
      </c>
      <c r="K102" s="62">
        <v>42019</v>
      </c>
      <c r="L102" s="82"/>
      <c r="M102" s="82"/>
      <c r="N102" s="156"/>
      <c r="O102" s="108" t="s">
        <v>270</v>
      </c>
      <c r="P102"/>
      <c r="Q102"/>
      <c r="R102"/>
      <c r="S102"/>
      <c r="T102"/>
    </row>
    <row r="103" spans="1:20" ht="35.25" customHeight="1" x14ac:dyDescent="0.25">
      <c r="A103" s="28" t="s">
        <v>433</v>
      </c>
      <c r="B103" s="109" t="s">
        <v>271</v>
      </c>
      <c r="C103" s="109"/>
      <c r="D103" s="110"/>
      <c r="E103" s="111"/>
      <c r="F103" s="110"/>
      <c r="G103" s="61" t="s">
        <v>103</v>
      </c>
      <c r="H103" s="112">
        <v>1</v>
      </c>
      <c r="I103" s="113">
        <v>55</v>
      </c>
      <c r="J103" s="107">
        <v>55</v>
      </c>
      <c r="K103" s="62">
        <v>42019</v>
      </c>
      <c r="L103" s="82"/>
      <c r="M103" s="82"/>
      <c r="N103" s="157"/>
      <c r="O103" s="108" t="s">
        <v>272</v>
      </c>
      <c r="P103"/>
      <c r="Q103"/>
      <c r="R103"/>
      <c r="S103"/>
      <c r="T103"/>
    </row>
    <row r="104" spans="1:20" ht="33.75" customHeight="1" x14ac:dyDescent="0.25">
      <c r="A104" s="28" t="s">
        <v>434</v>
      </c>
      <c r="B104" s="114" t="s">
        <v>273</v>
      </c>
      <c r="C104" s="69"/>
      <c r="D104" s="115"/>
      <c r="E104" s="116"/>
      <c r="F104" s="69" t="s">
        <v>95</v>
      </c>
      <c r="G104" s="61" t="s">
        <v>274</v>
      </c>
      <c r="H104" s="67">
        <f>1.2+1.5</f>
        <v>2.7</v>
      </c>
      <c r="I104" s="80">
        <v>15.452</v>
      </c>
      <c r="J104" s="81">
        <f t="shared" ref="J104:J161" si="6">H104*I104</f>
        <v>41.720400000000005</v>
      </c>
      <c r="K104" s="117">
        <v>42019</v>
      </c>
      <c r="L104" s="82"/>
      <c r="M104" s="82"/>
      <c r="N104" s="154" t="s">
        <v>243</v>
      </c>
      <c r="O104" s="154" t="s">
        <v>275</v>
      </c>
      <c r="P104"/>
      <c r="Q104"/>
      <c r="R104"/>
      <c r="S104"/>
      <c r="T104"/>
    </row>
    <row r="105" spans="1:20" ht="33.75" customHeight="1" x14ac:dyDescent="0.25">
      <c r="A105" s="28" t="s">
        <v>435</v>
      </c>
      <c r="B105" s="114" t="s">
        <v>276</v>
      </c>
      <c r="C105" s="69"/>
      <c r="D105" s="115"/>
      <c r="E105" s="116"/>
      <c r="F105" s="69" t="s">
        <v>277</v>
      </c>
      <c r="G105" s="61" t="s">
        <v>274</v>
      </c>
      <c r="H105" s="67">
        <f>0.3+0.9+3.8+0.7+3+0.6+0.3+1</f>
        <v>10.6</v>
      </c>
      <c r="I105" s="80">
        <v>3.2280000000000002</v>
      </c>
      <c r="J105" s="81">
        <f t="shared" si="6"/>
        <v>34.216799999999999</v>
      </c>
      <c r="K105" s="117">
        <v>42019</v>
      </c>
      <c r="L105" s="82"/>
      <c r="M105" s="82"/>
      <c r="N105" s="154"/>
      <c r="O105" s="154"/>
      <c r="P105" s="83"/>
      <c r="Q105"/>
      <c r="R105"/>
      <c r="S105"/>
      <c r="T105"/>
    </row>
    <row r="106" spans="1:20" ht="33.75" customHeight="1" x14ac:dyDescent="0.25">
      <c r="A106" s="28" t="s">
        <v>436</v>
      </c>
      <c r="B106" s="65" t="s">
        <v>278</v>
      </c>
      <c r="C106" s="69"/>
      <c r="D106" s="115"/>
      <c r="E106" s="116"/>
      <c r="F106" s="69" t="s">
        <v>279</v>
      </c>
      <c r="G106" s="61" t="s">
        <v>103</v>
      </c>
      <c r="H106" s="67">
        <v>1</v>
      </c>
      <c r="I106" s="118">
        <v>24.43</v>
      </c>
      <c r="J106" s="81">
        <f t="shared" si="6"/>
        <v>24.43</v>
      </c>
      <c r="K106" s="117">
        <v>42019</v>
      </c>
      <c r="L106" s="82"/>
      <c r="M106" s="82"/>
      <c r="N106" s="154"/>
      <c r="O106" s="154"/>
      <c r="P106" s="85"/>
      <c r="Q106"/>
      <c r="R106"/>
      <c r="S106"/>
      <c r="T106"/>
    </row>
    <row r="107" spans="1:20" ht="33.75" customHeight="1" x14ac:dyDescent="0.25">
      <c r="A107" s="28" t="s">
        <v>437</v>
      </c>
      <c r="B107" s="114" t="s">
        <v>280</v>
      </c>
      <c r="C107" s="69"/>
      <c r="D107" s="115"/>
      <c r="E107" s="116"/>
      <c r="F107" s="69" t="s">
        <v>281</v>
      </c>
      <c r="G107" s="61" t="s">
        <v>103</v>
      </c>
      <c r="H107" s="67">
        <f>1+3+1+3+1+1</f>
        <v>10</v>
      </c>
      <c r="I107" s="80">
        <v>0.5</v>
      </c>
      <c r="J107" s="81">
        <f t="shared" si="6"/>
        <v>5</v>
      </c>
      <c r="K107" s="117">
        <v>42019</v>
      </c>
      <c r="L107" s="82"/>
      <c r="M107" s="82"/>
      <c r="N107" s="154"/>
      <c r="O107" s="154"/>
      <c r="P107"/>
      <c r="Q107"/>
      <c r="R107"/>
      <c r="S107"/>
      <c r="T107"/>
    </row>
    <row r="108" spans="1:20" ht="33.75" customHeight="1" x14ac:dyDescent="0.25">
      <c r="A108" s="28" t="s">
        <v>438</v>
      </c>
      <c r="B108" s="114" t="s">
        <v>282</v>
      </c>
      <c r="C108" s="69"/>
      <c r="D108" s="115"/>
      <c r="E108" s="116"/>
      <c r="F108" s="69" t="s">
        <v>281</v>
      </c>
      <c r="G108" s="61" t="s">
        <v>103</v>
      </c>
      <c r="H108" s="67">
        <f>1+1+1+1</f>
        <v>4</v>
      </c>
      <c r="I108" s="80">
        <v>0.3</v>
      </c>
      <c r="J108" s="81">
        <f t="shared" si="6"/>
        <v>1.2</v>
      </c>
      <c r="K108" s="117">
        <v>42019</v>
      </c>
      <c r="L108" s="82"/>
      <c r="M108" s="82"/>
      <c r="N108" s="154"/>
      <c r="O108" s="154"/>
      <c r="P108"/>
      <c r="Q108"/>
      <c r="R108"/>
      <c r="S108"/>
      <c r="T108"/>
    </row>
    <row r="109" spans="1:20" ht="33.75" customHeight="1" x14ac:dyDescent="0.25">
      <c r="A109" s="28" t="s">
        <v>439</v>
      </c>
      <c r="B109" s="114" t="s">
        <v>111</v>
      </c>
      <c r="C109" s="69"/>
      <c r="D109" s="115"/>
      <c r="E109" s="116"/>
      <c r="F109" s="69" t="s">
        <v>283</v>
      </c>
      <c r="G109" s="61" t="s">
        <v>103</v>
      </c>
      <c r="H109" s="67">
        <v>1</v>
      </c>
      <c r="I109" s="80">
        <v>8.9</v>
      </c>
      <c r="J109" s="81">
        <f t="shared" si="6"/>
        <v>8.9</v>
      </c>
      <c r="K109" s="117">
        <v>42019</v>
      </c>
      <c r="L109" s="82"/>
      <c r="M109" s="82"/>
      <c r="N109" s="154"/>
      <c r="O109" s="154"/>
      <c r="P109"/>
      <c r="Q109"/>
      <c r="R109"/>
      <c r="S109"/>
      <c r="T109"/>
    </row>
    <row r="110" spans="1:20" ht="33.75" customHeight="1" x14ac:dyDescent="0.25">
      <c r="A110" s="28" t="s">
        <v>440</v>
      </c>
      <c r="B110" s="114" t="s">
        <v>284</v>
      </c>
      <c r="C110" s="69"/>
      <c r="D110" s="115"/>
      <c r="E110" s="116"/>
      <c r="F110" s="69" t="s">
        <v>285</v>
      </c>
      <c r="G110" s="61" t="s">
        <v>103</v>
      </c>
      <c r="H110" s="67">
        <v>2</v>
      </c>
      <c r="I110" s="80">
        <v>0.41</v>
      </c>
      <c r="J110" s="81">
        <f t="shared" si="6"/>
        <v>0.82</v>
      </c>
      <c r="K110" s="117">
        <v>42019</v>
      </c>
      <c r="L110" s="82"/>
      <c r="M110" s="82"/>
      <c r="N110" s="154"/>
      <c r="O110" s="154"/>
      <c r="P110" s="85"/>
      <c r="Q110"/>
      <c r="R110"/>
      <c r="S110"/>
      <c r="T110"/>
    </row>
    <row r="111" spans="1:20" ht="33.75" customHeight="1" x14ac:dyDescent="0.25">
      <c r="A111" s="28" t="s">
        <v>441</v>
      </c>
      <c r="B111" s="114" t="s">
        <v>286</v>
      </c>
      <c r="C111" s="69"/>
      <c r="D111" s="115"/>
      <c r="E111" s="116"/>
      <c r="F111" s="69" t="s">
        <v>285</v>
      </c>
      <c r="G111" s="61" t="s">
        <v>103</v>
      </c>
      <c r="H111" s="67">
        <f>2+2</f>
        <v>4</v>
      </c>
      <c r="I111" s="80">
        <v>0.20499999999999999</v>
      </c>
      <c r="J111" s="81">
        <f t="shared" si="6"/>
        <v>0.82</v>
      </c>
      <c r="K111" s="117">
        <v>42019</v>
      </c>
      <c r="L111" s="82"/>
      <c r="M111" s="82"/>
      <c r="N111" s="154"/>
      <c r="O111" s="154"/>
      <c r="P111"/>
      <c r="Q111"/>
      <c r="R111"/>
      <c r="S111"/>
      <c r="T111"/>
    </row>
    <row r="112" spans="1:20" ht="33.75" customHeight="1" x14ac:dyDescent="0.25">
      <c r="A112" s="28" t="s">
        <v>442</v>
      </c>
      <c r="B112" s="114" t="s">
        <v>287</v>
      </c>
      <c r="C112" s="69"/>
      <c r="D112" s="115"/>
      <c r="E112" s="116"/>
      <c r="F112" s="69" t="s">
        <v>288</v>
      </c>
      <c r="G112" s="61" t="s">
        <v>103</v>
      </c>
      <c r="H112" s="67">
        <f>1+1</f>
        <v>2</v>
      </c>
      <c r="I112" s="80">
        <v>0.84</v>
      </c>
      <c r="J112" s="81">
        <f t="shared" si="6"/>
        <v>1.68</v>
      </c>
      <c r="K112" s="117">
        <v>42019</v>
      </c>
      <c r="L112" s="82"/>
      <c r="M112" s="82"/>
      <c r="N112" s="154"/>
      <c r="O112" s="154"/>
      <c r="P112"/>
      <c r="Q112"/>
      <c r="R112"/>
      <c r="S112"/>
      <c r="T112"/>
    </row>
    <row r="113" spans="1:20" ht="33.75" customHeight="1" x14ac:dyDescent="0.25">
      <c r="A113" s="28" t="s">
        <v>443</v>
      </c>
      <c r="B113" s="114" t="s">
        <v>289</v>
      </c>
      <c r="C113" s="69"/>
      <c r="D113" s="115"/>
      <c r="E113" s="116"/>
      <c r="F113" s="69" t="s">
        <v>290</v>
      </c>
      <c r="G113" s="61" t="s">
        <v>103</v>
      </c>
      <c r="H113" s="67">
        <f>1+1</f>
        <v>2</v>
      </c>
      <c r="I113" s="80">
        <v>2.5099999999999998</v>
      </c>
      <c r="J113" s="81">
        <f t="shared" si="6"/>
        <v>5.0199999999999996</v>
      </c>
      <c r="K113" s="117">
        <v>42019</v>
      </c>
      <c r="L113" s="82"/>
      <c r="M113" s="82"/>
      <c r="N113" s="154"/>
      <c r="O113" s="154"/>
      <c r="P113"/>
      <c r="Q113"/>
      <c r="R113"/>
      <c r="S113"/>
      <c r="T113"/>
    </row>
    <row r="114" spans="1:20" ht="33.75" customHeight="1" x14ac:dyDescent="0.25">
      <c r="A114" s="28" t="s">
        <v>444</v>
      </c>
      <c r="B114" s="119" t="s">
        <v>291</v>
      </c>
      <c r="C114" s="105"/>
      <c r="D114" s="104"/>
      <c r="E114" s="105"/>
      <c r="F114" s="119" t="s">
        <v>292</v>
      </c>
      <c r="G114" s="61" t="s">
        <v>103</v>
      </c>
      <c r="H114" s="120">
        <v>1</v>
      </c>
      <c r="I114" s="121">
        <v>0.87</v>
      </c>
      <c r="J114" s="122">
        <f t="shared" si="6"/>
        <v>0.87</v>
      </c>
      <c r="K114" s="117">
        <v>42019</v>
      </c>
      <c r="L114" s="82"/>
      <c r="M114" s="82"/>
      <c r="N114" s="154"/>
      <c r="O114" s="154" t="s">
        <v>293</v>
      </c>
      <c r="P114"/>
      <c r="Q114"/>
      <c r="R114"/>
      <c r="S114"/>
      <c r="T114"/>
    </row>
    <row r="115" spans="1:20" ht="33.75" customHeight="1" x14ac:dyDescent="0.25">
      <c r="A115" s="28" t="s">
        <v>445</v>
      </c>
      <c r="B115" s="119" t="s">
        <v>294</v>
      </c>
      <c r="C115" s="105"/>
      <c r="D115" s="104"/>
      <c r="E115" s="105"/>
      <c r="F115" s="119" t="s">
        <v>292</v>
      </c>
      <c r="G115" s="61" t="s">
        <v>103</v>
      </c>
      <c r="H115" s="120">
        <v>1</v>
      </c>
      <c r="I115" s="121">
        <v>0.12</v>
      </c>
      <c r="J115" s="122">
        <f t="shared" si="6"/>
        <v>0.12</v>
      </c>
      <c r="K115" s="117">
        <v>42019</v>
      </c>
      <c r="L115" s="82"/>
      <c r="M115" s="82"/>
      <c r="N115" s="154"/>
      <c r="O115" s="154"/>
      <c r="P115"/>
      <c r="Q115"/>
      <c r="R115"/>
      <c r="S115"/>
      <c r="T115"/>
    </row>
    <row r="116" spans="1:20" ht="33.75" customHeight="1" x14ac:dyDescent="0.25">
      <c r="A116" s="28" t="s">
        <v>446</v>
      </c>
      <c r="B116" s="119" t="s">
        <v>295</v>
      </c>
      <c r="C116" s="105"/>
      <c r="D116" s="104"/>
      <c r="E116" s="105"/>
      <c r="F116" s="119" t="s">
        <v>296</v>
      </c>
      <c r="G116" s="61" t="s">
        <v>103</v>
      </c>
      <c r="H116" s="120">
        <v>2</v>
      </c>
      <c r="I116" s="121">
        <v>0.1</v>
      </c>
      <c r="J116" s="122">
        <f t="shared" si="6"/>
        <v>0.2</v>
      </c>
      <c r="K116" s="117">
        <v>42019</v>
      </c>
      <c r="L116" s="82"/>
      <c r="M116" s="82"/>
      <c r="N116" s="154"/>
      <c r="O116" s="154"/>
      <c r="P116"/>
      <c r="Q116"/>
      <c r="R116"/>
      <c r="S116"/>
      <c r="T116"/>
    </row>
    <row r="117" spans="1:20" ht="33.75" customHeight="1" x14ac:dyDescent="0.25">
      <c r="A117" s="28" t="s">
        <v>447</v>
      </c>
      <c r="B117" s="123" t="s">
        <v>297</v>
      </c>
      <c r="C117" s="105"/>
      <c r="D117" s="104"/>
      <c r="E117" s="105"/>
      <c r="F117" s="124"/>
      <c r="G117" s="61" t="s">
        <v>103</v>
      </c>
      <c r="H117" s="120">
        <v>1</v>
      </c>
      <c r="I117" s="121">
        <v>0.2</v>
      </c>
      <c r="J117" s="122">
        <f t="shared" si="6"/>
        <v>0.2</v>
      </c>
      <c r="K117" s="117">
        <v>42019</v>
      </c>
      <c r="L117" s="82"/>
      <c r="M117" s="82"/>
      <c r="N117" s="154"/>
      <c r="O117" s="101" t="s">
        <v>298</v>
      </c>
      <c r="P117"/>
      <c r="Q117"/>
      <c r="R117"/>
      <c r="S117"/>
      <c r="T117"/>
    </row>
    <row r="118" spans="1:20" ht="33.75" customHeight="1" x14ac:dyDescent="0.25">
      <c r="A118" s="28" t="s">
        <v>448</v>
      </c>
      <c r="B118" s="69" t="s">
        <v>299</v>
      </c>
      <c r="C118" s="125"/>
      <c r="D118" s="126"/>
      <c r="E118" s="125"/>
      <c r="F118" s="69" t="s">
        <v>300</v>
      </c>
      <c r="G118" s="61" t="s">
        <v>103</v>
      </c>
      <c r="H118" s="127">
        <v>5</v>
      </c>
      <c r="I118" s="127">
        <v>1.1000000000000001</v>
      </c>
      <c r="J118" s="122">
        <f t="shared" si="6"/>
        <v>5.5</v>
      </c>
      <c r="K118" s="117">
        <v>42019</v>
      </c>
      <c r="L118" s="82"/>
      <c r="M118" s="82"/>
      <c r="N118" s="154"/>
      <c r="O118" s="154" t="s">
        <v>301</v>
      </c>
      <c r="P118"/>
      <c r="Q118"/>
      <c r="R118"/>
      <c r="S118"/>
      <c r="T118"/>
    </row>
    <row r="119" spans="1:20" ht="33.75" customHeight="1" x14ac:dyDescent="0.25">
      <c r="A119" s="28" t="s">
        <v>449</v>
      </c>
      <c r="B119" s="69" t="s">
        <v>302</v>
      </c>
      <c r="C119" s="125"/>
      <c r="D119" s="126"/>
      <c r="E119" s="125"/>
      <c r="F119" s="69" t="s">
        <v>303</v>
      </c>
      <c r="G119" s="61" t="s">
        <v>103</v>
      </c>
      <c r="H119" s="127">
        <v>6</v>
      </c>
      <c r="I119" s="127">
        <v>0.2</v>
      </c>
      <c r="J119" s="122">
        <f t="shared" si="6"/>
        <v>1.2000000000000002</v>
      </c>
      <c r="K119" s="117">
        <v>42019</v>
      </c>
      <c r="L119" s="82"/>
      <c r="M119" s="82"/>
      <c r="N119" s="154"/>
      <c r="O119" s="154"/>
      <c r="P119"/>
      <c r="Q119"/>
      <c r="R119"/>
      <c r="S119"/>
      <c r="T119"/>
    </row>
    <row r="120" spans="1:20" ht="33.75" customHeight="1" x14ac:dyDescent="0.25">
      <c r="A120" s="28" t="s">
        <v>450</v>
      </c>
      <c r="B120" s="69" t="s">
        <v>304</v>
      </c>
      <c r="C120" s="125"/>
      <c r="D120" s="126"/>
      <c r="E120" s="125"/>
      <c r="F120" s="69" t="s">
        <v>305</v>
      </c>
      <c r="G120" s="61" t="s">
        <v>103</v>
      </c>
      <c r="H120" s="127">
        <v>50</v>
      </c>
      <c r="I120" s="127">
        <v>1.85</v>
      </c>
      <c r="J120" s="122">
        <f t="shared" si="6"/>
        <v>92.5</v>
      </c>
      <c r="K120" s="117">
        <v>42019</v>
      </c>
      <c r="L120" s="82"/>
      <c r="M120" s="82"/>
      <c r="N120" s="154"/>
      <c r="O120" s="154"/>
      <c r="P120"/>
      <c r="Q120"/>
      <c r="R120"/>
      <c r="S120"/>
      <c r="T120"/>
    </row>
    <row r="121" spans="1:20" ht="33.75" customHeight="1" x14ac:dyDescent="0.25">
      <c r="A121" s="28" t="s">
        <v>451</v>
      </c>
      <c r="B121" s="69" t="s">
        <v>306</v>
      </c>
      <c r="C121" s="125"/>
      <c r="D121" s="126"/>
      <c r="E121" s="125"/>
      <c r="F121" s="69" t="s">
        <v>307</v>
      </c>
      <c r="G121" s="61" t="s">
        <v>103</v>
      </c>
      <c r="H121" s="127">
        <v>1</v>
      </c>
      <c r="I121" s="127">
        <v>0.55000000000000004</v>
      </c>
      <c r="J121" s="122">
        <f t="shared" si="6"/>
        <v>0.55000000000000004</v>
      </c>
      <c r="K121" s="117">
        <v>42019</v>
      </c>
      <c r="L121" s="82"/>
      <c r="M121" s="82"/>
      <c r="N121" s="154"/>
      <c r="O121" s="154"/>
      <c r="P121"/>
      <c r="Q121"/>
      <c r="R121"/>
      <c r="S121"/>
      <c r="T121"/>
    </row>
    <row r="122" spans="1:20" ht="33.75" customHeight="1" x14ac:dyDescent="0.25">
      <c r="A122" s="28" t="s">
        <v>452</v>
      </c>
      <c r="B122" s="69" t="s">
        <v>308</v>
      </c>
      <c r="C122" s="125"/>
      <c r="D122" s="84"/>
      <c r="E122" s="125"/>
      <c r="F122" s="84" t="s">
        <v>309</v>
      </c>
      <c r="G122" s="61" t="s">
        <v>103</v>
      </c>
      <c r="H122" s="127">
        <v>20</v>
      </c>
      <c r="I122" s="127">
        <v>3.57</v>
      </c>
      <c r="J122" s="122">
        <f t="shared" si="6"/>
        <v>71.399999999999991</v>
      </c>
      <c r="K122" s="117">
        <v>42019</v>
      </c>
      <c r="L122" s="82"/>
      <c r="M122" s="82"/>
      <c r="N122" s="154"/>
      <c r="O122" s="154" t="s">
        <v>310</v>
      </c>
      <c r="P122"/>
      <c r="Q122"/>
      <c r="R122"/>
      <c r="S122"/>
      <c r="T122"/>
    </row>
    <row r="123" spans="1:20" ht="33.75" customHeight="1" x14ac:dyDescent="0.25">
      <c r="A123" s="28" t="s">
        <v>453</v>
      </c>
      <c r="B123" s="69" t="s">
        <v>311</v>
      </c>
      <c r="C123" s="125"/>
      <c r="D123" s="84"/>
      <c r="E123" s="125"/>
      <c r="F123" s="84" t="s">
        <v>312</v>
      </c>
      <c r="G123" s="61" t="s">
        <v>103</v>
      </c>
      <c r="H123" s="127">
        <v>10</v>
      </c>
      <c r="I123" s="127">
        <v>3.07</v>
      </c>
      <c r="J123" s="122">
        <f t="shared" si="6"/>
        <v>30.7</v>
      </c>
      <c r="K123" s="117">
        <v>42019</v>
      </c>
      <c r="L123" s="82"/>
      <c r="M123" s="82"/>
      <c r="N123" s="154"/>
      <c r="O123" s="154"/>
      <c r="P123"/>
      <c r="Q123"/>
      <c r="R123"/>
      <c r="S123"/>
      <c r="T123"/>
    </row>
    <row r="124" spans="1:20" ht="33.75" customHeight="1" x14ac:dyDescent="0.25">
      <c r="A124" s="28" t="s">
        <v>454</v>
      </c>
      <c r="B124" s="84" t="s">
        <v>313</v>
      </c>
      <c r="C124" s="125"/>
      <c r="D124" s="84"/>
      <c r="E124" s="125"/>
      <c r="F124" s="84" t="s">
        <v>314</v>
      </c>
      <c r="G124" s="61" t="s">
        <v>103</v>
      </c>
      <c r="H124" s="127">
        <v>4</v>
      </c>
      <c r="I124" s="127">
        <v>18.3</v>
      </c>
      <c r="J124" s="122">
        <f t="shared" si="6"/>
        <v>73.2</v>
      </c>
      <c r="K124" s="117">
        <v>42019</v>
      </c>
      <c r="L124" s="82"/>
      <c r="M124" s="82"/>
      <c r="N124" s="154"/>
      <c r="O124" s="154"/>
      <c r="P124"/>
      <c r="Q124"/>
      <c r="R124"/>
      <c r="S124"/>
      <c r="T124"/>
    </row>
    <row r="125" spans="1:20" ht="33.75" customHeight="1" x14ac:dyDescent="0.25">
      <c r="A125" s="28" t="s">
        <v>455</v>
      </c>
      <c r="B125" s="84" t="s">
        <v>315</v>
      </c>
      <c r="C125" s="125"/>
      <c r="D125" s="84"/>
      <c r="E125" s="125"/>
      <c r="F125" s="84" t="s">
        <v>316</v>
      </c>
      <c r="G125" s="61" t="s">
        <v>103</v>
      </c>
      <c r="H125" s="127">
        <v>22</v>
      </c>
      <c r="I125" s="127">
        <v>0.191</v>
      </c>
      <c r="J125" s="122">
        <f t="shared" si="6"/>
        <v>4.202</v>
      </c>
      <c r="K125" s="117">
        <v>42019</v>
      </c>
      <c r="L125" s="82"/>
      <c r="M125" s="82"/>
      <c r="N125" s="154"/>
      <c r="O125" s="154"/>
      <c r="P125"/>
      <c r="Q125"/>
      <c r="R125"/>
      <c r="S125"/>
      <c r="T125"/>
    </row>
    <row r="126" spans="1:20" ht="33.75" customHeight="1" x14ac:dyDescent="0.25">
      <c r="A126" s="28" t="s">
        <v>456</v>
      </c>
      <c r="B126" s="84" t="s">
        <v>317</v>
      </c>
      <c r="C126" s="125"/>
      <c r="D126" s="84"/>
      <c r="E126" s="125"/>
      <c r="F126" s="128" t="s">
        <v>318</v>
      </c>
      <c r="G126" s="61" t="s">
        <v>103</v>
      </c>
      <c r="H126" s="127">
        <v>1</v>
      </c>
      <c r="I126" s="127">
        <v>1</v>
      </c>
      <c r="J126" s="122">
        <f t="shared" si="6"/>
        <v>1</v>
      </c>
      <c r="K126" s="117">
        <v>42019</v>
      </c>
      <c r="L126" s="82"/>
      <c r="M126" s="82"/>
      <c r="N126" s="154"/>
      <c r="O126" s="154"/>
      <c r="P126"/>
      <c r="Q126"/>
      <c r="R126"/>
      <c r="S126"/>
      <c r="T126"/>
    </row>
    <row r="127" spans="1:20" ht="33.75" customHeight="1" x14ac:dyDescent="0.25">
      <c r="A127" s="28" t="s">
        <v>457</v>
      </c>
      <c r="B127" s="84" t="s">
        <v>317</v>
      </c>
      <c r="C127" s="125"/>
      <c r="D127" s="84"/>
      <c r="E127" s="125"/>
      <c r="F127" s="128" t="s">
        <v>318</v>
      </c>
      <c r="G127" s="61" t="s">
        <v>103</v>
      </c>
      <c r="H127" s="127">
        <v>1</v>
      </c>
      <c r="I127" s="127">
        <v>1</v>
      </c>
      <c r="J127" s="122">
        <f t="shared" si="6"/>
        <v>1</v>
      </c>
      <c r="K127" s="117">
        <v>42019</v>
      </c>
      <c r="L127" s="82"/>
      <c r="M127" s="82"/>
      <c r="N127" s="154"/>
      <c r="O127" s="154"/>
      <c r="P127"/>
      <c r="Q127"/>
      <c r="R127"/>
      <c r="S127"/>
      <c r="T127"/>
    </row>
    <row r="128" spans="1:20" ht="33.75" customHeight="1" x14ac:dyDescent="0.25">
      <c r="A128" s="28" t="s">
        <v>458</v>
      </c>
      <c r="B128" s="69" t="s">
        <v>319</v>
      </c>
      <c r="C128" s="125"/>
      <c r="D128" s="84"/>
      <c r="E128" s="125"/>
      <c r="F128" s="65" t="s">
        <v>320</v>
      </c>
      <c r="G128" s="61" t="s">
        <v>103</v>
      </c>
      <c r="H128" s="127">
        <v>10</v>
      </c>
      <c r="I128" s="127">
        <v>2.59</v>
      </c>
      <c r="J128" s="122">
        <f t="shared" si="6"/>
        <v>25.9</v>
      </c>
      <c r="K128" s="117">
        <v>42019</v>
      </c>
      <c r="L128" s="82"/>
      <c r="M128" s="82"/>
      <c r="N128" s="154"/>
      <c r="O128" s="154" t="s">
        <v>321</v>
      </c>
      <c r="P128"/>
      <c r="Q128"/>
      <c r="R128"/>
      <c r="S128"/>
      <c r="T128"/>
    </row>
    <row r="129" spans="1:20" ht="33.75" customHeight="1" x14ac:dyDescent="0.25">
      <c r="A129" s="28" t="s">
        <v>459</v>
      </c>
      <c r="B129" s="69" t="s">
        <v>322</v>
      </c>
      <c r="C129" s="125"/>
      <c r="D129" s="126"/>
      <c r="E129" s="125"/>
      <c r="F129" s="65" t="s">
        <v>323</v>
      </c>
      <c r="G129" s="61" t="s">
        <v>103</v>
      </c>
      <c r="H129" s="127">
        <v>1</v>
      </c>
      <c r="I129" s="127">
        <v>1</v>
      </c>
      <c r="J129" s="122">
        <f t="shared" si="6"/>
        <v>1</v>
      </c>
      <c r="K129" s="117">
        <v>42019</v>
      </c>
      <c r="L129" s="82"/>
      <c r="M129" s="82"/>
      <c r="N129" s="154"/>
      <c r="O129" s="154"/>
      <c r="P129"/>
      <c r="Q129"/>
      <c r="R129"/>
      <c r="S129"/>
      <c r="T129"/>
    </row>
    <row r="130" spans="1:20" ht="33.75" customHeight="1" x14ac:dyDescent="0.25">
      <c r="A130" s="28" t="s">
        <v>460</v>
      </c>
      <c r="B130" s="69" t="s">
        <v>324</v>
      </c>
      <c r="C130" s="125"/>
      <c r="D130" s="126"/>
      <c r="E130" s="125"/>
      <c r="F130" s="65" t="s">
        <v>323</v>
      </c>
      <c r="G130" s="61" t="s">
        <v>103</v>
      </c>
      <c r="H130" s="127">
        <v>4</v>
      </c>
      <c r="I130" s="127">
        <v>0.69</v>
      </c>
      <c r="J130" s="122">
        <f t="shared" si="6"/>
        <v>2.76</v>
      </c>
      <c r="K130" s="117">
        <v>42019</v>
      </c>
      <c r="L130" s="82"/>
      <c r="M130" s="82"/>
      <c r="N130" s="154"/>
      <c r="O130" s="125" t="s">
        <v>325</v>
      </c>
      <c r="P130"/>
      <c r="Q130"/>
      <c r="R130"/>
      <c r="S130"/>
      <c r="T130"/>
    </row>
    <row r="131" spans="1:20" ht="33.75" customHeight="1" x14ac:dyDescent="0.25">
      <c r="A131" s="28" t="s">
        <v>461</v>
      </c>
      <c r="B131" s="114" t="s">
        <v>326</v>
      </c>
      <c r="C131" s="125"/>
      <c r="D131" s="129"/>
      <c r="E131" s="125"/>
      <c r="F131" s="128" t="s">
        <v>318</v>
      </c>
      <c r="G131" s="61" t="s">
        <v>103</v>
      </c>
      <c r="H131" s="127">
        <v>1</v>
      </c>
      <c r="I131" s="127">
        <v>4</v>
      </c>
      <c r="J131" s="122">
        <f t="shared" si="6"/>
        <v>4</v>
      </c>
      <c r="K131" s="117">
        <v>42019</v>
      </c>
      <c r="L131" s="82"/>
      <c r="M131" s="82"/>
      <c r="N131" s="154"/>
      <c r="O131" s="125" t="s">
        <v>327</v>
      </c>
      <c r="P131"/>
      <c r="Q131"/>
      <c r="R131"/>
      <c r="S131"/>
      <c r="T131"/>
    </row>
    <row r="132" spans="1:20" ht="33.75" customHeight="1" x14ac:dyDescent="0.25">
      <c r="A132" s="28" t="s">
        <v>462</v>
      </c>
      <c r="B132" s="91" t="s">
        <v>266</v>
      </c>
      <c r="C132" s="116"/>
      <c r="D132" s="116"/>
      <c r="E132" s="116"/>
      <c r="F132" s="130" t="s">
        <v>267</v>
      </c>
      <c r="G132" s="131" t="s">
        <v>268</v>
      </c>
      <c r="H132" s="132">
        <v>4</v>
      </c>
      <c r="I132" s="133">
        <v>6.5</v>
      </c>
      <c r="J132" s="122">
        <f t="shared" si="6"/>
        <v>26</v>
      </c>
      <c r="K132" s="117">
        <v>42019</v>
      </c>
      <c r="L132" s="82"/>
      <c r="M132" s="82"/>
      <c r="N132" s="154" t="s">
        <v>236</v>
      </c>
      <c r="O132" s="125"/>
      <c r="P132"/>
      <c r="Q132"/>
      <c r="R132"/>
      <c r="S132"/>
      <c r="T132"/>
    </row>
    <row r="133" spans="1:20" ht="33.75" customHeight="1" x14ac:dyDescent="0.25">
      <c r="A133" s="28" t="s">
        <v>463</v>
      </c>
      <c r="B133" s="130" t="s">
        <v>328</v>
      </c>
      <c r="C133" s="116"/>
      <c r="D133" s="115" t="s">
        <v>329</v>
      </c>
      <c r="E133" s="116"/>
      <c r="F133" s="130"/>
      <c r="G133" s="61" t="s">
        <v>103</v>
      </c>
      <c r="H133" s="132">
        <v>4</v>
      </c>
      <c r="I133" s="134">
        <v>2.69</v>
      </c>
      <c r="J133" s="122">
        <f t="shared" si="6"/>
        <v>10.76</v>
      </c>
      <c r="K133" s="117">
        <v>42019</v>
      </c>
      <c r="L133" s="82"/>
      <c r="M133" s="82"/>
      <c r="N133" s="154"/>
      <c r="O133" s="125" t="s">
        <v>330</v>
      </c>
      <c r="P133"/>
      <c r="Q133"/>
      <c r="R133"/>
      <c r="S133"/>
      <c r="T133"/>
    </row>
    <row r="134" spans="1:20" ht="33.75" customHeight="1" x14ac:dyDescent="0.25">
      <c r="A134" s="28" t="s">
        <v>464</v>
      </c>
      <c r="B134" s="91" t="s">
        <v>331</v>
      </c>
      <c r="C134" s="116"/>
      <c r="D134" s="115" t="s">
        <v>332</v>
      </c>
      <c r="E134" s="116"/>
      <c r="F134" s="90" t="s">
        <v>333</v>
      </c>
      <c r="G134" s="61" t="s">
        <v>103</v>
      </c>
      <c r="H134" s="132">
        <v>2</v>
      </c>
      <c r="I134" s="134">
        <v>1.53</v>
      </c>
      <c r="J134" s="122">
        <f t="shared" si="6"/>
        <v>3.06</v>
      </c>
      <c r="K134" s="117">
        <v>42019</v>
      </c>
      <c r="L134" s="82"/>
      <c r="M134" s="82"/>
      <c r="N134" s="154"/>
      <c r="O134" s="125" t="s">
        <v>334</v>
      </c>
      <c r="P134"/>
      <c r="Q134"/>
      <c r="R134"/>
      <c r="S134"/>
      <c r="T134"/>
    </row>
    <row r="135" spans="1:20" ht="36" customHeight="1" x14ac:dyDescent="0.25">
      <c r="A135" s="28" t="s">
        <v>465</v>
      </c>
      <c r="B135" s="135" t="s">
        <v>335</v>
      </c>
      <c r="C135" s="125" t="s">
        <v>336</v>
      </c>
      <c r="D135" s="125"/>
      <c r="E135" s="125"/>
      <c r="F135" s="56"/>
      <c r="G135" s="61" t="s">
        <v>103</v>
      </c>
      <c r="H135" s="67">
        <v>5</v>
      </c>
      <c r="I135" s="60">
        <v>0.84</v>
      </c>
      <c r="J135" s="122">
        <f t="shared" si="6"/>
        <v>4.2</v>
      </c>
      <c r="K135" s="117">
        <v>42019</v>
      </c>
      <c r="L135" s="82"/>
      <c r="M135" s="82"/>
      <c r="N135" s="154" t="s">
        <v>218</v>
      </c>
      <c r="O135" s="155" t="s">
        <v>337</v>
      </c>
      <c r="P135"/>
      <c r="Q135"/>
      <c r="R135"/>
      <c r="S135"/>
      <c r="T135"/>
    </row>
    <row r="136" spans="1:20" ht="36" customHeight="1" x14ac:dyDescent="0.25">
      <c r="A136" s="28" t="s">
        <v>466</v>
      </c>
      <c r="B136" s="135" t="s">
        <v>338</v>
      </c>
      <c r="C136" s="125" t="s">
        <v>339</v>
      </c>
      <c r="D136" s="125"/>
      <c r="E136" s="125"/>
      <c r="F136" s="56" t="s">
        <v>340</v>
      </c>
      <c r="G136" s="61" t="s">
        <v>103</v>
      </c>
      <c r="H136" s="67">
        <v>5</v>
      </c>
      <c r="I136" s="60">
        <v>0.17</v>
      </c>
      <c r="J136" s="122">
        <f t="shared" si="6"/>
        <v>0.85000000000000009</v>
      </c>
      <c r="K136" s="117">
        <v>42019</v>
      </c>
      <c r="L136" s="82"/>
      <c r="M136" s="82"/>
      <c r="N136" s="154"/>
      <c r="O136" s="156"/>
      <c r="P136"/>
      <c r="Q136"/>
      <c r="R136"/>
      <c r="S136"/>
      <c r="T136"/>
    </row>
    <row r="137" spans="1:20" ht="36" customHeight="1" x14ac:dyDescent="0.25">
      <c r="A137" s="28" t="s">
        <v>467</v>
      </c>
      <c r="B137" s="135" t="s">
        <v>341</v>
      </c>
      <c r="C137" s="125" t="s">
        <v>342</v>
      </c>
      <c r="D137" s="125"/>
      <c r="E137" s="125"/>
      <c r="F137" s="56" t="s">
        <v>343</v>
      </c>
      <c r="G137" s="61" t="s">
        <v>103</v>
      </c>
      <c r="H137" s="67">
        <v>5</v>
      </c>
      <c r="I137" s="60">
        <v>0.4</v>
      </c>
      <c r="J137" s="122">
        <f t="shared" si="6"/>
        <v>2</v>
      </c>
      <c r="K137" s="117">
        <v>42019</v>
      </c>
      <c r="L137" s="82"/>
      <c r="M137" s="82"/>
      <c r="N137" s="154"/>
      <c r="O137" s="156"/>
      <c r="P137"/>
      <c r="Q137"/>
      <c r="R137"/>
      <c r="S137"/>
      <c r="T137"/>
    </row>
    <row r="138" spans="1:20" ht="36" customHeight="1" x14ac:dyDescent="0.25">
      <c r="A138" s="28" t="s">
        <v>468</v>
      </c>
      <c r="B138" s="135" t="s">
        <v>344</v>
      </c>
      <c r="C138" s="125" t="s">
        <v>342</v>
      </c>
      <c r="D138" s="125"/>
      <c r="E138" s="125"/>
      <c r="F138" s="56" t="s">
        <v>343</v>
      </c>
      <c r="G138" s="61" t="s">
        <v>103</v>
      </c>
      <c r="H138" s="67">
        <v>5</v>
      </c>
      <c r="I138" s="60">
        <v>0.12</v>
      </c>
      <c r="J138" s="122">
        <f t="shared" si="6"/>
        <v>0.6</v>
      </c>
      <c r="K138" s="117">
        <v>42019</v>
      </c>
      <c r="L138" s="82"/>
      <c r="M138" s="82"/>
      <c r="N138" s="154"/>
      <c r="O138" s="157"/>
      <c r="P138"/>
      <c r="Q138"/>
      <c r="R138"/>
      <c r="S138"/>
      <c r="T138"/>
    </row>
    <row r="139" spans="1:20" ht="36" customHeight="1" x14ac:dyDescent="0.25">
      <c r="A139" s="28" t="s">
        <v>469</v>
      </c>
      <c r="B139" s="136" t="s">
        <v>345</v>
      </c>
      <c r="C139" s="137" t="s">
        <v>346</v>
      </c>
      <c r="D139" s="125" t="s">
        <v>347</v>
      </c>
      <c r="E139" s="125"/>
      <c r="F139" s="136" t="s">
        <v>105</v>
      </c>
      <c r="G139" s="61" t="s">
        <v>103</v>
      </c>
      <c r="H139" s="59">
        <v>14</v>
      </c>
      <c r="I139" s="59">
        <v>1.47</v>
      </c>
      <c r="J139" s="122">
        <f t="shared" si="6"/>
        <v>20.58</v>
      </c>
      <c r="K139" s="117">
        <v>42019</v>
      </c>
      <c r="L139" s="82"/>
      <c r="M139" s="82"/>
      <c r="N139" s="154"/>
      <c r="O139" s="155" t="s">
        <v>348</v>
      </c>
      <c r="P139"/>
      <c r="Q139"/>
      <c r="R139"/>
      <c r="S139"/>
      <c r="T139"/>
    </row>
    <row r="140" spans="1:20" ht="36" customHeight="1" x14ac:dyDescent="0.25">
      <c r="A140" s="28" t="s">
        <v>470</v>
      </c>
      <c r="B140" s="136" t="s">
        <v>349</v>
      </c>
      <c r="C140" s="137" t="s">
        <v>350</v>
      </c>
      <c r="D140" s="125">
        <v>20</v>
      </c>
      <c r="E140" s="125"/>
      <c r="F140" s="136" t="s">
        <v>95</v>
      </c>
      <c r="G140" s="61" t="s">
        <v>103</v>
      </c>
      <c r="H140" s="59">
        <v>12</v>
      </c>
      <c r="I140" s="59">
        <v>1.48</v>
      </c>
      <c r="J140" s="122">
        <f t="shared" si="6"/>
        <v>17.759999999999998</v>
      </c>
      <c r="K140" s="117">
        <v>42019</v>
      </c>
      <c r="L140" s="82"/>
      <c r="M140" s="82"/>
      <c r="N140" s="154"/>
      <c r="O140" s="157"/>
      <c r="P140"/>
      <c r="Q140"/>
      <c r="R140"/>
      <c r="S140"/>
      <c r="T140"/>
    </row>
    <row r="141" spans="1:20" ht="36" customHeight="1" x14ac:dyDescent="0.25">
      <c r="A141" s="28" t="s">
        <v>471</v>
      </c>
      <c r="B141" s="138" t="s">
        <v>351</v>
      </c>
      <c r="C141" s="125">
        <v>38</v>
      </c>
      <c r="D141" s="125" t="s">
        <v>332</v>
      </c>
      <c r="E141" s="125"/>
      <c r="F141" s="136" t="s">
        <v>352</v>
      </c>
      <c r="G141" s="61" t="s">
        <v>103</v>
      </c>
      <c r="H141" s="67">
        <v>1</v>
      </c>
      <c r="I141" s="139">
        <v>0.112</v>
      </c>
      <c r="J141" s="122">
        <f t="shared" si="6"/>
        <v>0.112</v>
      </c>
      <c r="K141" s="117">
        <v>42019</v>
      </c>
      <c r="L141" s="82"/>
      <c r="M141" s="82"/>
      <c r="N141" s="154"/>
      <c r="O141" s="101" t="s">
        <v>353</v>
      </c>
      <c r="P141"/>
      <c r="Q141"/>
      <c r="R141"/>
      <c r="S141"/>
      <c r="T141"/>
    </row>
    <row r="142" spans="1:20" ht="36" customHeight="1" x14ac:dyDescent="0.25">
      <c r="A142" s="28" t="s">
        <v>472</v>
      </c>
      <c r="B142" s="136" t="s">
        <v>354</v>
      </c>
      <c r="C142" s="137">
        <v>15</v>
      </c>
      <c r="D142" s="125" t="s">
        <v>355</v>
      </c>
      <c r="E142" s="125"/>
      <c r="F142" s="136" t="s">
        <v>352</v>
      </c>
      <c r="G142" s="61" t="s">
        <v>103</v>
      </c>
      <c r="H142" s="81">
        <v>2</v>
      </c>
      <c r="I142" s="140">
        <v>1.19</v>
      </c>
      <c r="J142" s="122">
        <f t="shared" si="6"/>
        <v>2.38</v>
      </c>
      <c r="K142" s="117">
        <v>42019</v>
      </c>
      <c r="L142" s="82"/>
      <c r="M142" s="82"/>
      <c r="N142" s="154"/>
      <c r="O142" s="155" t="s">
        <v>356</v>
      </c>
      <c r="P142"/>
      <c r="Q142"/>
      <c r="R142"/>
      <c r="S142"/>
      <c r="T142"/>
    </row>
    <row r="143" spans="1:20" ht="36" customHeight="1" x14ac:dyDescent="0.25">
      <c r="A143" s="28" t="s">
        <v>473</v>
      </c>
      <c r="B143" s="141" t="s">
        <v>357</v>
      </c>
      <c r="C143" s="137" t="s">
        <v>358</v>
      </c>
      <c r="D143" s="125" t="s">
        <v>359</v>
      </c>
      <c r="E143" s="125"/>
      <c r="F143" s="136" t="s">
        <v>360</v>
      </c>
      <c r="G143" s="61" t="s">
        <v>103</v>
      </c>
      <c r="H143" s="59">
        <v>2</v>
      </c>
      <c r="I143" s="142">
        <v>0.18</v>
      </c>
      <c r="J143" s="122">
        <f t="shared" si="6"/>
        <v>0.36</v>
      </c>
      <c r="K143" s="117">
        <v>42019</v>
      </c>
      <c r="L143" s="82"/>
      <c r="M143" s="82"/>
      <c r="N143" s="154"/>
      <c r="O143" s="156"/>
      <c r="P143"/>
      <c r="Q143"/>
      <c r="R143"/>
      <c r="S143"/>
      <c r="T143"/>
    </row>
    <row r="144" spans="1:20" ht="36" customHeight="1" x14ac:dyDescent="0.25">
      <c r="A144" s="28" t="s">
        <v>474</v>
      </c>
      <c r="B144" s="141" t="s">
        <v>361</v>
      </c>
      <c r="C144" s="137" t="s">
        <v>362</v>
      </c>
      <c r="D144" s="125" t="s">
        <v>96</v>
      </c>
      <c r="E144" s="125"/>
      <c r="F144" s="136" t="s">
        <v>363</v>
      </c>
      <c r="G144" s="61" t="s">
        <v>103</v>
      </c>
      <c r="H144" s="59">
        <v>1</v>
      </c>
      <c r="I144" s="142">
        <v>0.97399999999999998</v>
      </c>
      <c r="J144" s="122">
        <f t="shared" si="6"/>
        <v>0.97399999999999998</v>
      </c>
      <c r="K144" s="117">
        <v>42019</v>
      </c>
      <c r="L144" s="82"/>
      <c r="M144" s="82"/>
      <c r="N144" s="154"/>
      <c r="O144" s="157"/>
      <c r="P144"/>
      <c r="Q144"/>
      <c r="R144"/>
      <c r="S144"/>
      <c r="T144"/>
    </row>
    <row r="145" spans="1:20" ht="36" customHeight="1" x14ac:dyDescent="0.25">
      <c r="A145" s="28" t="s">
        <v>475</v>
      </c>
      <c r="B145" s="136" t="s">
        <v>364</v>
      </c>
      <c r="C145" s="125" t="s">
        <v>365</v>
      </c>
      <c r="D145" s="125">
        <v>20</v>
      </c>
      <c r="E145" s="125"/>
      <c r="F145" s="143" t="s">
        <v>366</v>
      </c>
      <c r="G145" s="61" t="s">
        <v>103</v>
      </c>
      <c r="H145" s="80">
        <v>3</v>
      </c>
      <c r="I145" s="144">
        <v>0.45</v>
      </c>
      <c r="J145" s="122">
        <f t="shared" si="6"/>
        <v>1.35</v>
      </c>
      <c r="K145" s="117">
        <v>42019</v>
      </c>
      <c r="L145" s="82"/>
      <c r="M145" s="82"/>
      <c r="N145" s="154"/>
      <c r="O145" s="101" t="s">
        <v>367</v>
      </c>
      <c r="P145"/>
      <c r="Q145"/>
      <c r="R145"/>
      <c r="S145"/>
      <c r="T145"/>
    </row>
    <row r="146" spans="1:20" ht="36" customHeight="1" x14ac:dyDescent="0.25">
      <c r="A146" s="28" t="s">
        <v>476</v>
      </c>
      <c r="B146" s="114" t="s">
        <v>368</v>
      </c>
      <c r="C146" s="125" t="s">
        <v>369</v>
      </c>
      <c r="D146" s="125" t="s">
        <v>96</v>
      </c>
      <c r="E146" s="125"/>
      <c r="F146" s="136" t="s">
        <v>363</v>
      </c>
      <c r="G146" s="61" t="s">
        <v>103</v>
      </c>
      <c r="H146" s="67">
        <v>2</v>
      </c>
      <c r="I146" s="145">
        <v>0.41499999999999998</v>
      </c>
      <c r="J146" s="122">
        <f t="shared" si="6"/>
        <v>0.83</v>
      </c>
      <c r="K146" s="117">
        <v>42019</v>
      </c>
      <c r="L146" s="82"/>
      <c r="M146" s="82"/>
      <c r="N146" s="154"/>
      <c r="O146" s="155" t="s">
        <v>370</v>
      </c>
      <c r="P146"/>
      <c r="Q146"/>
      <c r="R146"/>
      <c r="S146"/>
      <c r="T146"/>
    </row>
    <row r="147" spans="1:20" ht="36" customHeight="1" x14ac:dyDescent="0.25">
      <c r="A147" s="28" t="s">
        <v>477</v>
      </c>
      <c r="B147" s="114" t="s">
        <v>371</v>
      </c>
      <c r="C147" s="125" t="s">
        <v>372</v>
      </c>
      <c r="D147" s="125">
        <v>20</v>
      </c>
      <c r="E147" s="125"/>
      <c r="F147" s="136" t="s">
        <v>95</v>
      </c>
      <c r="G147" s="61" t="s">
        <v>103</v>
      </c>
      <c r="H147" s="59">
        <v>50</v>
      </c>
      <c r="I147" s="146">
        <v>2.15</v>
      </c>
      <c r="J147" s="122">
        <f t="shared" si="6"/>
        <v>107.5</v>
      </c>
      <c r="K147" s="117">
        <v>42019</v>
      </c>
      <c r="L147" s="82"/>
      <c r="M147" s="82"/>
      <c r="N147" s="154"/>
      <c r="O147" s="156"/>
      <c r="P147"/>
      <c r="Q147"/>
      <c r="R147"/>
      <c r="S147"/>
      <c r="T147"/>
    </row>
    <row r="148" spans="1:20" ht="36" customHeight="1" x14ac:dyDescent="0.25">
      <c r="A148" s="28" t="s">
        <v>478</v>
      </c>
      <c r="B148" s="114" t="s">
        <v>373</v>
      </c>
      <c r="C148" s="125" t="s">
        <v>374</v>
      </c>
      <c r="D148" s="125">
        <v>20</v>
      </c>
      <c r="E148" s="125"/>
      <c r="F148" s="136" t="s">
        <v>95</v>
      </c>
      <c r="G148" s="61" t="s">
        <v>103</v>
      </c>
      <c r="H148" s="59">
        <v>20</v>
      </c>
      <c r="I148" s="146">
        <v>0.94</v>
      </c>
      <c r="J148" s="122">
        <f t="shared" si="6"/>
        <v>18.799999999999997</v>
      </c>
      <c r="K148" s="117">
        <v>42019</v>
      </c>
      <c r="L148" s="82"/>
      <c r="M148" s="82"/>
      <c r="N148" s="154"/>
      <c r="O148" s="156"/>
      <c r="P148"/>
      <c r="Q148"/>
      <c r="R148"/>
      <c r="S148"/>
      <c r="T148"/>
    </row>
    <row r="149" spans="1:20" ht="36" customHeight="1" x14ac:dyDescent="0.25">
      <c r="A149" s="28" t="s">
        <v>479</v>
      </c>
      <c r="B149" s="114" t="s">
        <v>375</v>
      </c>
      <c r="C149" s="125" t="s">
        <v>376</v>
      </c>
      <c r="D149" s="125"/>
      <c r="E149" s="125"/>
      <c r="F149" s="136" t="s">
        <v>377</v>
      </c>
      <c r="G149" s="61" t="s">
        <v>103</v>
      </c>
      <c r="H149" s="59">
        <v>1</v>
      </c>
      <c r="I149" s="142">
        <v>0.18099999999999999</v>
      </c>
      <c r="J149" s="122">
        <f t="shared" si="6"/>
        <v>0.18099999999999999</v>
      </c>
      <c r="K149" s="117">
        <v>42019</v>
      </c>
      <c r="L149" s="82"/>
      <c r="M149" s="82"/>
      <c r="N149" s="154"/>
      <c r="O149" s="156"/>
      <c r="P149"/>
      <c r="Q149"/>
      <c r="R149"/>
      <c r="S149"/>
      <c r="T149"/>
    </row>
    <row r="150" spans="1:20" ht="36" customHeight="1" x14ac:dyDescent="0.25">
      <c r="A150" s="28" t="s">
        <v>480</v>
      </c>
      <c r="B150" s="114" t="s">
        <v>378</v>
      </c>
      <c r="C150" s="125" t="s">
        <v>379</v>
      </c>
      <c r="D150" s="125"/>
      <c r="E150" s="125"/>
      <c r="F150" s="114" t="s">
        <v>377</v>
      </c>
      <c r="G150" s="61" t="s">
        <v>103</v>
      </c>
      <c r="H150" s="59">
        <v>1</v>
      </c>
      <c r="I150" s="146">
        <v>2.6</v>
      </c>
      <c r="J150" s="122">
        <f t="shared" si="6"/>
        <v>2.6</v>
      </c>
      <c r="K150" s="117">
        <v>42019</v>
      </c>
      <c r="L150" s="82"/>
      <c r="M150" s="82"/>
      <c r="N150" s="154"/>
      <c r="O150" s="156"/>
      <c r="P150"/>
      <c r="Q150"/>
      <c r="R150"/>
      <c r="S150"/>
      <c r="T150"/>
    </row>
    <row r="151" spans="1:20" ht="36" customHeight="1" x14ac:dyDescent="0.25">
      <c r="A151" s="28" t="s">
        <v>481</v>
      </c>
      <c r="B151" s="114" t="s">
        <v>252</v>
      </c>
      <c r="C151" s="125" t="s">
        <v>379</v>
      </c>
      <c r="D151" s="125"/>
      <c r="E151" s="125"/>
      <c r="F151" s="114" t="s">
        <v>377</v>
      </c>
      <c r="G151" s="61" t="s">
        <v>103</v>
      </c>
      <c r="H151" s="59">
        <v>1</v>
      </c>
      <c r="I151" s="146">
        <v>300</v>
      </c>
      <c r="J151" s="122">
        <f t="shared" si="6"/>
        <v>300</v>
      </c>
      <c r="K151" s="117">
        <v>42019</v>
      </c>
      <c r="L151" s="82"/>
      <c r="M151" s="82"/>
      <c r="N151" s="154"/>
      <c r="O151" s="157"/>
      <c r="P151"/>
      <c r="Q151"/>
      <c r="R151"/>
      <c r="S151"/>
      <c r="T151"/>
    </row>
    <row r="152" spans="1:20" ht="36" customHeight="1" x14ac:dyDescent="0.25">
      <c r="A152" s="28" t="s">
        <v>482</v>
      </c>
      <c r="B152" s="114" t="s">
        <v>380</v>
      </c>
      <c r="C152" s="125" t="s">
        <v>381</v>
      </c>
      <c r="D152" s="125" t="s">
        <v>382</v>
      </c>
      <c r="E152" s="125"/>
      <c r="F152" s="143" t="s">
        <v>95</v>
      </c>
      <c r="G152" s="61" t="s">
        <v>103</v>
      </c>
      <c r="H152" s="67">
        <v>120</v>
      </c>
      <c r="I152" s="145">
        <v>14.34</v>
      </c>
      <c r="J152" s="122">
        <f t="shared" si="6"/>
        <v>1720.8</v>
      </c>
      <c r="K152" s="117">
        <v>42019</v>
      </c>
      <c r="L152" s="82"/>
      <c r="M152" s="82"/>
      <c r="N152" s="154"/>
      <c r="O152" s="155" t="s">
        <v>383</v>
      </c>
      <c r="P152"/>
      <c r="Q152"/>
      <c r="R152"/>
      <c r="S152"/>
      <c r="T152"/>
    </row>
    <row r="153" spans="1:20" ht="36" customHeight="1" x14ac:dyDescent="0.25">
      <c r="A153" s="28" t="s">
        <v>483</v>
      </c>
      <c r="B153" s="114" t="s">
        <v>384</v>
      </c>
      <c r="C153" s="125" t="s">
        <v>385</v>
      </c>
      <c r="D153" s="125" t="s">
        <v>382</v>
      </c>
      <c r="E153" s="125"/>
      <c r="F153" s="143" t="s">
        <v>95</v>
      </c>
      <c r="G153" s="61" t="s">
        <v>103</v>
      </c>
      <c r="H153" s="67">
        <v>60</v>
      </c>
      <c r="I153" s="145">
        <v>4.72</v>
      </c>
      <c r="J153" s="122">
        <f t="shared" si="6"/>
        <v>283.2</v>
      </c>
      <c r="K153" s="117">
        <v>42019</v>
      </c>
      <c r="L153" s="82"/>
      <c r="M153" s="82"/>
      <c r="N153" s="154"/>
      <c r="O153" s="156"/>
      <c r="P153"/>
      <c r="Q153"/>
      <c r="R153"/>
      <c r="S153"/>
      <c r="T153"/>
    </row>
    <row r="154" spans="1:20" ht="36" customHeight="1" x14ac:dyDescent="0.25">
      <c r="A154" s="28" t="s">
        <v>484</v>
      </c>
      <c r="B154" s="114" t="s">
        <v>384</v>
      </c>
      <c r="C154" s="125" t="s">
        <v>386</v>
      </c>
      <c r="D154" s="125" t="s">
        <v>382</v>
      </c>
      <c r="E154" s="125"/>
      <c r="F154" s="143" t="s">
        <v>95</v>
      </c>
      <c r="G154" s="61" t="s">
        <v>103</v>
      </c>
      <c r="H154" s="67">
        <v>30</v>
      </c>
      <c r="I154" s="145">
        <v>3.26</v>
      </c>
      <c r="J154" s="122">
        <f t="shared" si="6"/>
        <v>97.8</v>
      </c>
      <c r="K154" s="117">
        <v>42019</v>
      </c>
      <c r="L154" s="82"/>
      <c r="M154" s="82"/>
      <c r="N154" s="154"/>
      <c r="O154" s="156"/>
      <c r="P154"/>
      <c r="Q154"/>
      <c r="R154"/>
      <c r="S154"/>
      <c r="T154"/>
    </row>
    <row r="155" spans="1:20" ht="36" customHeight="1" x14ac:dyDescent="0.25">
      <c r="A155" s="28" t="s">
        <v>485</v>
      </c>
      <c r="B155" s="114" t="s">
        <v>384</v>
      </c>
      <c r="C155" s="125" t="s">
        <v>387</v>
      </c>
      <c r="D155" s="125" t="s">
        <v>96</v>
      </c>
      <c r="E155" s="125"/>
      <c r="F155" s="143" t="s">
        <v>95</v>
      </c>
      <c r="G155" s="61" t="s">
        <v>103</v>
      </c>
      <c r="H155" s="67">
        <v>18</v>
      </c>
      <c r="I155" s="145">
        <v>1.85</v>
      </c>
      <c r="J155" s="122">
        <f t="shared" si="6"/>
        <v>33.300000000000004</v>
      </c>
      <c r="K155" s="117">
        <v>42019</v>
      </c>
      <c r="L155" s="82"/>
      <c r="M155" s="82"/>
      <c r="N155" s="154"/>
      <c r="O155" s="156"/>
      <c r="P155"/>
      <c r="Q155"/>
      <c r="R155"/>
      <c r="S155"/>
      <c r="T155"/>
    </row>
    <row r="156" spans="1:20" ht="36" customHeight="1" x14ac:dyDescent="0.25">
      <c r="A156" s="28" t="s">
        <v>486</v>
      </c>
      <c r="B156" s="136" t="s">
        <v>384</v>
      </c>
      <c r="C156" s="125" t="s">
        <v>388</v>
      </c>
      <c r="D156" s="125" t="s">
        <v>347</v>
      </c>
      <c r="E156" s="125"/>
      <c r="F156" s="136" t="s">
        <v>105</v>
      </c>
      <c r="G156" s="61" t="s">
        <v>103</v>
      </c>
      <c r="H156" s="67">
        <v>120</v>
      </c>
      <c r="I156" s="145">
        <v>1.48</v>
      </c>
      <c r="J156" s="122">
        <f t="shared" si="6"/>
        <v>177.6</v>
      </c>
      <c r="K156" s="117">
        <v>42019</v>
      </c>
      <c r="L156" s="82"/>
      <c r="M156" s="82"/>
      <c r="N156" s="154"/>
      <c r="O156" s="156"/>
      <c r="P156"/>
      <c r="Q156"/>
      <c r="R156"/>
      <c r="S156"/>
      <c r="T156"/>
    </row>
    <row r="157" spans="1:20" ht="36" customHeight="1" x14ac:dyDescent="0.25">
      <c r="A157" s="28" t="s">
        <v>487</v>
      </c>
      <c r="B157" s="136" t="s">
        <v>389</v>
      </c>
      <c r="C157" s="125" t="s">
        <v>390</v>
      </c>
      <c r="D157" s="125" t="s">
        <v>382</v>
      </c>
      <c r="E157" s="125"/>
      <c r="F157" s="143" t="s">
        <v>95</v>
      </c>
      <c r="G157" s="61" t="s">
        <v>103</v>
      </c>
      <c r="H157" s="67">
        <v>3</v>
      </c>
      <c r="I157" s="145">
        <v>3.5</v>
      </c>
      <c r="J157" s="122">
        <f t="shared" si="6"/>
        <v>10.5</v>
      </c>
      <c r="K157" s="117">
        <v>42019</v>
      </c>
      <c r="L157" s="82"/>
      <c r="M157" s="82"/>
      <c r="N157" s="154"/>
      <c r="O157" s="156"/>
      <c r="P157"/>
      <c r="Q157"/>
      <c r="R157"/>
      <c r="S157"/>
      <c r="T157"/>
    </row>
    <row r="158" spans="1:20" ht="36" customHeight="1" x14ac:dyDescent="0.25">
      <c r="A158" s="28" t="s">
        <v>488</v>
      </c>
      <c r="B158" s="136" t="s">
        <v>389</v>
      </c>
      <c r="C158" s="125" t="s">
        <v>391</v>
      </c>
      <c r="D158" s="125" t="s">
        <v>382</v>
      </c>
      <c r="E158" s="125"/>
      <c r="F158" s="143" t="s">
        <v>95</v>
      </c>
      <c r="G158" s="61" t="s">
        <v>103</v>
      </c>
      <c r="H158" s="67">
        <v>3</v>
      </c>
      <c r="I158" s="145">
        <v>3.5</v>
      </c>
      <c r="J158" s="122">
        <f t="shared" si="6"/>
        <v>10.5</v>
      </c>
      <c r="K158" s="117">
        <v>42019</v>
      </c>
      <c r="L158" s="82"/>
      <c r="M158" s="82"/>
      <c r="N158" s="154"/>
      <c r="O158" s="156"/>
      <c r="P158"/>
      <c r="Q158"/>
      <c r="R158"/>
      <c r="S158"/>
      <c r="T158"/>
    </row>
    <row r="159" spans="1:20" ht="36" customHeight="1" x14ac:dyDescent="0.25">
      <c r="A159" s="28" t="s">
        <v>489</v>
      </c>
      <c r="B159" s="136" t="s">
        <v>389</v>
      </c>
      <c r="C159" s="125" t="s">
        <v>392</v>
      </c>
      <c r="D159" s="125" t="s">
        <v>382</v>
      </c>
      <c r="E159" s="125"/>
      <c r="F159" s="143" t="s">
        <v>95</v>
      </c>
      <c r="G159" s="61" t="s">
        <v>103</v>
      </c>
      <c r="H159" s="67">
        <v>6</v>
      </c>
      <c r="I159" s="145">
        <v>1.1000000000000001</v>
      </c>
      <c r="J159" s="122">
        <f t="shared" si="6"/>
        <v>6.6000000000000005</v>
      </c>
      <c r="K159" s="117">
        <v>42019</v>
      </c>
      <c r="L159" s="82"/>
      <c r="M159" s="82"/>
      <c r="N159" s="154"/>
      <c r="O159" s="156"/>
      <c r="P159"/>
      <c r="Q159"/>
      <c r="R159"/>
      <c r="S159"/>
      <c r="T159"/>
    </row>
    <row r="160" spans="1:20" ht="36" customHeight="1" x14ac:dyDescent="0.25">
      <c r="A160" s="28" t="s">
        <v>490</v>
      </c>
      <c r="B160" s="136" t="s">
        <v>389</v>
      </c>
      <c r="C160" s="125" t="s">
        <v>393</v>
      </c>
      <c r="D160" s="125" t="s">
        <v>21</v>
      </c>
      <c r="E160" s="125"/>
      <c r="F160" s="136" t="s">
        <v>394</v>
      </c>
      <c r="G160" s="61" t="s">
        <v>103</v>
      </c>
      <c r="H160" s="67">
        <v>9</v>
      </c>
      <c r="I160" s="145">
        <v>0.1</v>
      </c>
      <c r="J160" s="122">
        <f t="shared" si="6"/>
        <v>0.9</v>
      </c>
      <c r="K160" s="117">
        <v>42019</v>
      </c>
      <c r="L160" s="82"/>
      <c r="M160" s="82"/>
      <c r="N160" s="154"/>
      <c r="O160" s="156"/>
      <c r="P160"/>
      <c r="Q160"/>
      <c r="R160"/>
      <c r="S160"/>
      <c r="T160"/>
    </row>
    <row r="161" spans="1:20" ht="36" customHeight="1" x14ac:dyDescent="0.25">
      <c r="A161" s="28" t="s">
        <v>491</v>
      </c>
      <c r="B161" s="136" t="s">
        <v>389</v>
      </c>
      <c r="C161" s="125" t="s">
        <v>395</v>
      </c>
      <c r="D161" s="125" t="s">
        <v>21</v>
      </c>
      <c r="E161" s="125"/>
      <c r="F161" s="136" t="s">
        <v>394</v>
      </c>
      <c r="G161" s="61" t="s">
        <v>103</v>
      </c>
      <c r="H161" s="67">
        <v>1</v>
      </c>
      <c r="I161" s="145">
        <v>0.9</v>
      </c>
      <c r="J161" s="122">
        <f t="shared" si="6"/>
        <v>0.9</v>
      </c>
      <c r="K161" s="117">
        <v>42019</v>
      </c>
      <c r="L161" s="82"/>
      <c r="M161" s="82"/>
      <c r="N161" s="154"/>
      <c r="O161" s="156"/>
      <c r="P161"/>
      <c r="Q161"/>
      <c r="R161"/>
      <c r="S161"/>
      <c r="T161"/>
    </row>
    <row r="162" spans="1:20" ht="36" customHeight="1" x14ac:dyDescent="0.25">
      <c r="A162" s="28" t="s">
        <v>492</v>
      </c>
      <c r="B162" s="136" t="s">
        <v>396</v>
      </c>
      <c r="C162" s="125" t="s">
        <v>397</v>
      </c>
      <c r="D162" s="125" t="s">
        <v>347</v>
      </c>
      <c r="E162" s="125"/>
      <c r="F162" s="136" t="s">
        <v>105</v>
      </c>
      <c r="G162" s="61" t="s">
        <v>103</v>
      </c>
      <c r="H162" s="67">
        <v>6</v>
      </c>
      <c r="I162" s="145">
        <v>0.15</v>
      </c>
      <c r="J162" s="122">
        <f t="shared" ref="J162:J169" si="7">H162*I162</f>
        <v>0.89999999999999991</v>
      </c>
      <c r="K162" s="117">
        <v>42019</v>
      </c>
      <c r="L162" s="82"/>
      <c r="M162" s="82"/>
      <c r="N162" s="154"/>
      <c r="O162" s="157"/>
      <c r="P162"/>
      <c r="Q162"/>
      <c r="R162"/>
      <c r="S162"/>
      <c r="T162"/>
    </row>
    <row r="163" spans="1:20" ht="36" customHeight="1" x14ac:dyDescent="0.25">
      <c r="A163" s="28" t="s">
        <v>493</v>
      </c>
      <c r="B163" s="136" t="s">
        <v>398</v>
      </c>
      <c r="C163" s="125">
        <v>32</v>
      </c>
      <c r="D163" s="125" t="s">
        <v>96</v>
      </c>
      <c r="E163" s="125"/>
      <c r="F163" s="143" t="s">
        <v>95</v>
      </c>
      <c r="G163" s="61" t="s">
        <v>103</v>
      </c>
      <c r="H163" s="67">
        <v>2</v>
      </c>
      <c r="I163" s="145">
        <v>3.2</v>
      </c>
      <c r="J163" s="122">
        <f t="shared" si="7"/>
        <v>6.4</v>
      </c>
      <c r="K163" s="117">
        <v>42019</v>
      </c>
      <c r="L163" s="82"/>
      <c r="M163" s="82"/>
      <c r="N163" s="154"/>
      <c r="O163" s="155" t="s">
        <v>383</v>
      </c>
      <c r="P163"/>
      <c r="Q163"/>
      <c r="R163"/>
      <c r="S163"/>
      <c r="T163"/>
    </row>
    <row r="164" spans="1:20" ht="36" customHeight="1" x14ac:dyDescent="0.25">
      <c r="A164" s="28" t="s">
        <v>494</v>
      </c>
      <c r="B164" s="136" t="s">
        <v>384</v>
      </c>
      <c r="C164" s="125" t="s">
        <v>399</v>
      </c>
      <c r="D164" s="125" t="s">
        <v>96</v>
      </c>
      <c r="E164" s="125"/>
      <c r="F164" s="143" t="s">
        <v>95</v>
      </c>
      <c r="G164" s="61" t="s">
        <v>103</v>
      </c>
      <c r="H164" s="67">
        <v>10</v>
      </c>
      <c r="I164" s="145">
        <v>0.97399999999999998</v>
      </c>
      <c r="J164" s="122">
        <f t="shared" si="7"/>
        <v>9.74</v>
      </c>
      <c r="K164" s="117">
        <v>42019</v>
      </c>
      <c r="L164" s="82"/>
      <c r="M164" s="82"/>
      <c r="N164" s="154"/>
      <c r="O164" s="156"/>
      <c r="P164"/>
      <c r="Q164"/>
      <c r="R164"/>
      <c r="S164"/>
      <c r="T164"/>
    </row>
    <row r="165" spans="1:20" ht="36" customHeight="1" x14ac:dyDescent="0.25">
      <c r="A165" s="28" t="s">
        <v>495</v>
      </c>
      <c r="B165" s="136" t="s">
        <v>400</v>
      </c>
      <c r="C165" s="125" t="s">
        <v>401</v>
      </c>
      <c r="D165" s="125" t="s">
        <v>382</v>
      </c>
      <c r="E165" s="125"/>
      <c r="F165" s="143" t="s">
        <v>95</v>
      </c>
      <c r="G165" s="61" t="s">
        <v>103</v>
      </c>
      <c r="H165" s="67">
        <v>17</v>
      </c>
      <c r="I165" s="145">
        <v>11.06</v>
      </c>
      <c r="J165" s="122">
        <f t="shared" si="7"/>
        <v>188.02</v>
      </c>
      <c r="K165" s="117">
        <v>42019</v>
      </c>
      <c r="L165" s="82"/>
      <c r="M165" s="82"/>
      <c r="N165" s="154"/>
      <c r="O165" s="156"/>
      <c r="P165"/>
      <c r="Q165"/>
      <c r="R165"/>
      <c r="S165"/>
      <c r="T165"/>
    </row>
    <row r="166" spans="1:20" ht="36" customHeight="1" x14ac:dyDescent="0.25">
      <c r="A166" s="28" t="s">
        <v>496</v>
      </c>
      <c r="B166" s="136" t="s">
        <v>402</v>
      </c>
      <c r="C166" s="125" t="s">
        <v>403</v>
      </c>
      <c r="D166" s="125" t="s">
        <v>382</v>
      </c>
      <c r="E166" s="125"/>
      <c r="F166" s="143" t="s">
        <v>95</v>
      </c>
      <c r="G166" s="61" t="s">
        <v>103</v>
      </c>
      <c r="H166" s="67">
        <v>10</v>
      </c>
      <c r="I166" s="145">
        <v>7.69</v>
      </c>
      <c r="J166" s="122">
        <f t="shared" si="7"/>
        <v>76.900000000000006</v>
      </c>
      <c r="K166" s="117">
        <v>42019</v>
      </c>
      <c r="L166" s="82"/>
      <c r="M166" s="82"/>
      <c r="N166" s="154"/>
      <c r="O166" s="157"/>
      <c r="P166"/>
      <c r="Q166"/>
      <c r="R166"/>
      <c r="S166"/>
      <c r="T166"/>
    </row>
    <row r="167" spans="1:20" ht="36" customHeight="1" x14ac:dyDescent="0.25">
      <c r="A167" s="28" t="s">
        <v>497</v>
      </c>
      <c r="B167" s="91" t="s">
        <v>404</v>
      </c>
      <c r="C167" s="125"/>
      <c r="D167" s="126"/>
      <c r="E167" s="125"/>
      <c r="F167" s="128"/>
      <c r="G167" s="61" t="s">
        <v>103</v>
      </c>
      <c r="H167" s="127">
        <v>6</v>
      </c>
      <c r="I167" s="145">
        <v>4.5</v>
      </c>
      <c r="J167" s="122">
        <f t="shared" si="7"/>
        <v>27</v>
      </c>
      <c r="K167" s="117">
        <v>42019</v>
      </c>
      <c r="L167" s="82"/>
      <c r="M167" s="82"/>
      <c r="N167" s="154" t="s">
        <v>405</v>
      </c>
      <c r="O167" s="155" t="s">
        <v>406</v>
      </c>
      <c r="P167"/>
      <c r="Q167"/>
      <c r="R167"/>
      <c r="S167"/>
      <c r="T167"/>
    </row>
    <row r="168" spans="1:20" ht="36" customHeight="1" x14ac:dyDescent="0.25">
      <c r="A168" s="28" t="s">
        <v>498</v>
      </c>
      <c r="B168" s="91" t="s">
        <v>407</v>
      </c>
      <c r="C168" s="125"/>
      <c r="D168" s="126"/>
      <c r="E168" s="125"/>
      <c r="F168" s="128"/>
      <c r="G168" s="61" t="s">
        <v>103</v>
      </c>
      <c r="H168" s="127">
        <v>2</v>
      </c>
      <c r="I168" s="145">
        <v>5.077</v>
      </c>
      <c r="J168" s="122">
        <f t="shared" si="7"/>
        <v>10.154</v>
      </c>
      <c r="K168" s="117">
        <v>42019</v>
      </c>
      <c r="L168" s="82"/>
      <c r="M168" s="82"/>
      <c r="N168" s="154"/>
      <c r="O168" s="156"/>
      <c r="P168"/>
      <c r="Q168"/>
      <c r="R168"/>
      <c r="S168"/>
      <c r="T168"/>
    </row>
    <row r="169" spans="1:20" ht="36" customHeight="1" x14ac:dyDescent="0.25">
      <c r="A169" s="28" t="s">
        <v>499</v>
      </c>
      <c r="B169" s="91" t="s">
        <v>408</v>
      </c>
      <c r="C169" s="125"/>
      <c r="D169" s="126"/>
      <c r="E169" s="125"/>
      <c r="F169" s="128"/>
      <c r="G169" s="61" t="s">
        <v>103</v>
      </c>
      <c r="H169" s="127">
        <v>2</v>
      </c>
      <c r="I169" s="145">
        <v>9</v>
      </c>
      <c r="J169" s="122">
        <f t="shared" si="7"/>
        <v>18</v>
      </c>
      <c r="K169" s="117">
        <v>42019</v>
      </c>
      <c r="L169" s="82"/>
      <c r="M169" s="82"/>
      <c r="N169" s="154"/>
      <c r="O169" s="157"/>
      <c r="P169"/>
      <c r="Q169"/>
      <c r="R169"/>
      <c r="S169"/>
      <c r="T169"/>
    </row>
    <row r="170" spans="1:20" ht="24.75" customHeight="1" x14ac:dyDescent="0.25">
      <c r="A170" s="147"/>
      <c r="B170" s="148"/>
      <c r="C170" s="148"/>
      <c r="D170" s="148"/>
      <c r="E170" s="148"/>
      <c r="F170" s="149" t="s">
        <v>409</v>
      </c>
      <c r="G170" s="150"/>
      <c r="H170" s="151">
        <f>SUM(H15:H169)</f>
        <v>1701.6999999999998</v>
      </c>
      <c r="I170" s="151"/>
      <c r="J170" s="151">
        <f>SUM(J15:J169)</f>
        <v>12350.869704347831</v>
      </c>
      <c r="K170" s="152"/>
      <c r="L170" s="153" t="e">
        <f>SUM(#REF!)</f>
        <v>#REF!</v>
      </c>
      <c r="M170" s="153" t="e">
        <f>SUM(#REF!)</f>
        <v>#REF!</v>
      </c>
      <c r="N170" s="152"/>
      <c r="O170" s="152"/>
      <c r="P170"/>
      <c r="Q170"/>
      <c r="R170"/>
      <c r="S170"/>
      <c r="T170"/>
    </row>
  </sheetData>
  <protectedRanges>
    <protectedRange password="989E" sqref="H80:J80" name="лист1 Белый_9" securityDescriptor="O:WDG:WDD:(A;;CC;;;S-1-5-21-2356986669-2968398607-3214276193-36219)"/>
    <protectedRange password="989E" sqref="B86" name="лист1 Белый_33_1" securityDescriptor="O:WDG:WDD:(A;;CC;;;S-1-5-21-2356986669-2968398607-3214276193-36219)"/>
    <protectedRange password="EB3A" sqref="F85" name="Белый_2_1_1" securityDescriptor="O:WDG:WDD:(A;;CC;;;S-1-5-21-2356986669-2968398607-3214276193-36219)"/>
    <protectedRange password="EB3A" sqref="D101 F101" name="Белый_2_1" securityDescriptor="O:WDG:WDD:(A;;CC;;;S-1-5-21-2356986669-2968398607-3214276193-36219)"/>
    <protectedRange password="989E" sqref="B102" name="Б 1_2" securityDescriptor="O:WDG:WDD:(A;;CC;;;S-1-5-21-2356986669-2968398607-3214276193-36219)"/>
    <protectedRange password="EB3A" sqref="B102" name="Белый_2" securityDescriptor="O:WDG:WDD:(A;;CC;;;S-1-5-21-2356986669-2968398607-3214276193-36219)"/>
    <protectedRange password="989E" sqref="F102" name="Б 1_1_1" securityDescriptor="O:WDG:WDD:(A;;CC;;;S-1-5-21-2356986669-2968398607-3214276193-36219)"/>
    <protectedRange password="EB3A" sqref="F102" name="Белый_1_1" securityDescriptor="O:WDG:WDD:(A;;CC;;;S-1-5-21-2356986669-2968398607-3214276193-36219)"/>
    <protectedRange password="989E" sqref="O86" name="лист1 Белый_2" securityDescriptor="O:WDG:WDD:(A;;CC;;;S-1-5-21-2356986669-2968398607-3214276193-36219)"/>
    <protectedRange password="EB3A" sqref="F133" name="Белый_2_2" securityDescriptor="O:WDG:WDD:(A;;CC;;;S-1-5-21-2356986669-2968398607-3214276193-36219)"/>
    <protectedRange password="EB3A" sqref="F132" name="Белый_2_1_2" securityDescriptor="O:WDG:WDD:(A;;CC;;;S-1-5-21-2356986669-2968398607-3214276193-36219)"/>
  </protectedRanges>
  <autoFilter ref="A14:AE80"/>
  <mergeCells count="39">
    <mergeCell ref="N59:N61"/>
    <mergeCell ref="N15:N58"/>
    <mergeCell ref="N62:N79"/>
    <mergeCell ref="U5:AE5"/>
    <mergeCell ref="N5:O5"/>
    <mergeCell ref="A11:O11"/>
    <mergeCell ref="A9:N9"/>
    <mergeCell ref="A12:N12"/>
    <mergeCell ref="N6:P6"/>
    <mergeCell ref="A8:O8"/>
    <mergeCell ref="A10:O10"/>
    <mergeCell ref="N2:O2"/>
    <mergeCell ref="N3:P3"/>
    <mergeCell ref="N4:P4"/>
    <mergeCell ref="A5:C5"/>
    <mergeCell ref="A7:B7"/>
    <mergeCell ref="A6:C6"/>
    <mergeCell ref="N80:N84"/>
    <mergeCell ref="O82:O84"/>
    <mergeCell ref="N85:N86"/>
    <mergeCell ref="N87:N103"/>
    <mergeCell ref="O87:O89"/>
    <mergeCell ref="O90:O100"/>
    <mergeCell ref="N104:N131"/>
    <mergeCell ref="O104:O113"/>
    <mergeCell ref="O114:O116"/>
    <mergeCell ref="O118:O121"/>
    <mergeCell ref="O122:O127"/>
    <mergeCell ref="O128:O129"/>
    <mergeCell ref="N167:N169"/>
    <mergeCell ref="O167:O169"/>
    <mergeCell ref="N132:N134"/>
    <mergeCell ref="N135:N166"/>
    <mergeCell ref="O135:O138"/>
    <mergeCell ref="O139:O140"/>
    <mergeCell ref="O142:O144"/>
    <mergeCell ref="O146:O151"/>
    <mergeCell ref="O152:O162"/>
    <mergeCell ref="O163:O166"/>
  </mergeCells>
  <pageMargins left="0.39370078740157483" right="0.19685039370078741" top="0.19685039370078741" bottom="0.19685039370078741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2014-11-30T11:32:38Z</cp:lastPrinted>
  <dcterms:created xsi:type="dcterms:W3CDTF">2012-02-09T10:02:29Z</dcterms:created>
  <dcterms:modified xsi:type="dcterms:W3CDTF">2014-12-16T16:44:13Z</dcterms:modified>
</cp:coreProperties>
</file>